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625" windowHeight="6120" tabRatio="948" activeTab="0"/>
  </bookViews>
  <sheets>
    <sheet name="тыс. 5 знаков" sheetId="1" r:id="rId1"/>
  </sheets>
  <definedNames>
    <definedName name="_xlnm.Print_Titles" localSheetId="0">'тыс. 5 знаков'!$18:$18</definedName>
    <definedName name="_xlnm.Print_Area" localSheetId="0">'тыс. 5 знаков'!$A$1:$H$201</definedName>
  </definedNames>
  <calcPr fullCalcOnLoad="1"/>
</workbook>
</file>

<file path=xl/sharedStrings.xml><?xml version="1.0" encoding="utf-8"?>
<sst xmlns="http://schemas.openxmlformats.org/spreadsheetml/2006/main" count="378" uniqueCount="366">
  <si>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</si>
  <si>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</si>
  <si>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</si>
  <si>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НАЛОГОВЫЕ ДОХОДЫ</t>
  </si>
  <si>
    <t>НЕНАЛОГОВЫЕ ДОХОДЫ</t>
  </si>
  <si>
    <t>000 2 02 03000 00 0000 151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</si>
  <si>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</si>
  <si>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</si>
  <si>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</si>
  <si>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</si>
  <si>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</si>
  <si>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</si>
  <si>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</si>
  <si>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</si>
  <si>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</si>
  <si>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</si>
  <si>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</si>
  <si>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</si>
  <si>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</si>
  <si>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</si>
  <si>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</si>
  <si>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</si>
  <si>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</si>
  <si>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</si>
  <si>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</si>
  <si>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</si>
  <si>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</si>
  <si>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</si>
  <si>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</si>
  <si>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</si>
  <si>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</si>
  <si>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</si>
  <si>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</si>
  <si>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</si>
  <si>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</si>
  <si>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</si>
  <si>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</si>
  <si>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</si>
  <si>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</si>
  <si>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</si>
  <si>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</si>
  <si>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</si>
  <si>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</si>
  <si>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</si>
  <si>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</si>
  <si>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</si>
  <si>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</si>
  <si>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</si>
  <si>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</si>
  <si>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</si>
  <si>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</si>
  <si>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</si>
  <si>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</si>
  <si>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</si>
  <si>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</si>
  <si>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</si>
  <si>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</si>
  <si>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</si>
  <si>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</si>
  <si>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</si>
  <si>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</si>
  <si>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</si>
  <si>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</si>
  <si>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</si>
  <si>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 xml:space="preserve">000 1 17 05050 05 0200 180   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</si>
  <si>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</si>
  <si>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</si>
  <si>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</si>
  <si>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</si>
  <si>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</si>
  <si>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</si>
  <si>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</si>
  <si>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</si>
  <si>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</si>
  <si>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</si>
  <si>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000  2 02 03119 05 0000 151   </t>
  </si>
  <si>
    <t>000 2 02 03999 05 0105 151</t>
  </si>
  <si>
    <t>070 1 11 09045 05 0400 120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</si>
  <si>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</si>
  <si>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Плата за негативное воздействие на окружающую среду</t>
  </si>
  <si>
    <t xml:space="preserve">011 1 11 05013 10 0000 120   </t>
  </si>
  <si>
    <t xml:space="preserve">080 1 11 05013 10 0000 120   </t>
  </si>
  <si>
    <t>Московской области</t>
  </si>
  <si>
    <t>Одинцовского муниципального района</t>
  </si>
  <si>
    <t xml:space="preserve">000  2 02 02077 05 0102 151   </t>
  </si>
  <si>
    <t>000 2 02 02000 00 0000 151</t>
  </si>
  <si>
    <t>000 2 02 02999 05 0042 151</t>
  </si>
  <si>
    <t>000 2 02 02999 05 0089 151</t>
  </si>
  <si>
    <t>000 103 02000 01 0000 110</t>
  </si>
  <si>
    <t>Налог на доходы физических лиц</t>
  </si>
  <si>
    <t>000 2 02 02999 05 0000 151</t>
  </si>
  <si>
    <t>Прочие субсидии бюджетам муниципальных районов, всего, в том числе:</t>
  </si>
  <si>
    <t>000 2 02 04000 00 0000 151</t>
  </si>
  <si>
    <t>000 2 02 04014 05 0000 151</t>
  </si>
  <si>
    <t>000 2 02 04014 05 0061 151</t>
  </si>
  <si>
    <t>000 2 02 04014 05 0063 151</t>
  </si>
  <si>
    <t>000 2 02 04014 05 0064 151</t>
  </si>
  <si>
    <t>000 2 02 04014 05 0067 151</t>
  </si>
  <si>
    <t>000 2 02 04014 05 0068 151</t>
  </si>
  <si>
    <t>000 2 02 03999 05 0004 151</t>
  </si>
  <si>
    <t>000 2 02 03024 05 0005 151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</si>
  <si>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</si>
  <si>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</si>
  <si>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</si>
  <si>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</si>
  <si>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</si>
  <si>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</si>
  <si>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</si>
  <si>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</si>
  <si>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 xml:space="preserve">000 1 14 02053 05 0000 410 </t>
  </si>
  <si>
    <t>000 1 11 05075 05 0000 120</t>
  </si>
  <si>
    <t xml:space="preserve">000 1 11 07015 05 0000 120   </t>
  </si>
  <si>
    <t xml:space="preserve">000 1 12 01000 01 0000 120   </t>
  </si>
  <si>
    <t>000 2 02 04014 05 0059 151</t>
  </si>
  <si>
    <t>АКЦИЗЫ ПО ПОДАКЦИЗНЫМ ТОВАРАМ (ПРОДУКЦИИ), ПРОИЗВОДИМЫМ НА ТЕРРИТОРИИ РОССИЙСКОЙ ФЕДЕРАЦИИ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</si>
  <si>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</si>
  <si>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</si>
  <si>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000  2 02 02077 05 0086 151   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</si>
  <si>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</si>
  <si>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</si>
  <si>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</si>
  <si>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</si>
  <si>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</si>
  <si>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</si>
  <si>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</si>
  <si>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080 1 11 05013 13 0000 120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</si>
  <si>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</si>
  <si>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</si>
  <si>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</si>
  <si>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080 1 14 06013 10 0000 430</t>
  </si>
  <si>
    <t>080 1 14 06013 13 0000 430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</si>
  <si>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</si>
  <si>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Прочие безвозмездные поступления в бюджеты муниципальных районов</t>
  </si>
  <si>
    <t>000 2 02 02999 05 0034 151</t>
  </si>
  <si>
    <t>000 2 02 02999 05 0032 151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</si>
  <si>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</si>
  <si>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</si>
  <si>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000 2 02 02999 05 0036 151</t>
  </si>
  <si>
    <t>000 2 02 02999 05 0051 151</t>
  </si>
  <si>
    <t>000 2 02 02999 05 0058 151</t>
  </si>
  <si>
    <t>000 2 02 02999 05 0075 151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</si>
  <si>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</si>
  <si>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Субсидии на закупку оборудования для общеобразовательных организаций муниципальных образований Московской области -победителей областного конкурса на присвоение статуса Региональной инновационной площадки Московской области</t>
  </si>
  <si>
    <t>003 2 02 02999 05 0033 151</t>
  </si>
  <si>
    <t>Субсидии на закупку оборудования для дошкольных образовательных организаций -победителей областного конкурса на присвоение статуса Региональной инновационной площадки Московской области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</si>
  <si>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</si>
  <si>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</si>
  <si>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000 2 02 04014 05 0044 151</t>
  </si>
  <si>
    <r>
      <t xml:space="preserve">Субвенции бюджетам муниципальных районов </t>
    </r>
    <r>
      <rPr>
        <sz val="12"/>
        <rFont val="Times New Roman"/>
        <family val="1"/>
      </rPr>
      <t>на ежемесячное денежное вознаграждение за классное руководство</t>
    </r>
  </si>
  <si>
    <t xml:space="preserve">070 1 17 05050 05 0700 180   </t>
  </si>
  <si>
    <t>000 2 02 04014 05 0065 151</t>
  </si>
  <si>
    <t>000 2 02 04014 05 0071 151</t>
  </si>
  <si>
    <t>000 2 02 04014 05 0073 151</t>
  </si>
  <si>
    <t>000 2 02 04014 05 0079 151</t>
  </si>
  <si>
    <t>000 2 02 04014 05 0053 151</t>
  </si>
  <si>
    <t>000 2 02 04014 05 0054 151</t>
  </si>
  <si>
    <t>070 2 07 05030 05 0000 180</t>
  </si>
  <si>
    <t>000 2 02 03024 05 0006 151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</si>
  <si>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</si>
  <si>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</si>
  <si>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лет))</t>
  </si>
  <si>
    <t>Прочие неналоговые доходы бюджетов муниципальных районов (плата за размещение нестационарных торговых объектов)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</si>
  <si>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</si>
  <si>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</si>
  <si>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</si>
  <si>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</si>
  <si>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</si>
  <si>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</si>
  <si>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</si>
  <si>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Субвенции бюджетам субъектов Российской Федерации и муниципальных образований, всего, в том числе: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</si>
  <si>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</si>
  <si>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</si>
  <si>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</si>
  <si>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>Субвенции бюджетам муниципальных районов на выполнение передаваемых полномочий субъектов Российской Федерации (на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</si>
  <si>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</si>
  <si>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</si>
  <si>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</si>
  <si>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</si>
  <si>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</si>
  <si>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</si>
  <si>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</si>
  <si>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</si>
  <si>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</si>
  <si>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</si>
  <si>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</si>
  <si>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</si>
  <si>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</si>
  <si>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</si>
  <si>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</si>
  <si>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</si>
  <si>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</si>
  <si>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</si>
  <si>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</si>
  <si>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</si>
  <si>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</si>
  <si>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</si>
  <si>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</si>
  <si>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и предпринимательства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</si>
  <si>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</si>
  <si>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</si>
  <si>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</si>
  <si>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</si>
  <si>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</si>
  <si>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</si>
  <si>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</si>
  <si>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000  2 02 03077 05 0000 151   </t>
  </si>
  <si>
    <t xml:space="preserve">000  2 02 03121 05 0000 151   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</si>
  <si>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</si>
  <si>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проведение Всероссийской сельскохозяйственной переписи в 2016 году</t>
  </si>
  <si>
    <t>056 2 07 05030 05 0000 180</t>
  </si>
  <si>
    <t>Прочие безвозмездные поступления, всего, в том числе:</t>
  </si>
  <si>
    <t>000 2 07 00000 00 0000 000</t>
  </si>
  <si>
    <t>000 2 04 00000 00 0000 000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</si>
  <si>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</si>
  <si>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</si>
  <si>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</si>
  <si>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</si>
  <si>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</si>
  <si>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050 2 18 05010 05 0000 151</t>
  </si>
  <si>
    <t>Доходы бюджетов муниципальных районов от возврата остатков субсидий, субвенций и иных  межбюджетных трансфертов, имеющих целевое назначение, прошлых лет из бюджетов поселений</t>
  </si>
  <si>
    <t>070 2 18 05010 05 0000 151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</si>
  <si>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</si>
  <si>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056 2 18 05010 05 0000 180</t>
  </si>
  <si>
    <t>Доходы бюджетов муниципальных районов от возврата бюджетными учреждениями остатков субсидий прошлых лет</t>
  </si>
  <si>
    <t>056 2 18 05030 05 0000 180</t>
  </si>
  <si>
    <t>Доходы бюджетов муниципальных районов от возврата иными организациями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</si>
  <si>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</si>
  <si>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</si>
  <si>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003 2 19 05000 05 0000 151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</si>
  <si>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</si>
  <si>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14.12.2015 № 5/11</t>
  </si>
  <si>
    <t>Приложение 1</t>
  </si>
  <si>
    <t>к решению Совета депутатов</t>
  </si>
  <si>
    <t>к проекту решения Совета депутатов</t>
  </si>
  <si>
    <t>Прочие субсидии бюджетам муниципальных районов (для обеспечения учреждений дошкольного, начального, неполного среднего и среднего образования доступом к сети Интернет)</t>
  </si>
  <si>
    <t>Прочие субсидии бюджетам муниципальных районов (на мероприятия по организации отдыха детей в каникулярное время)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</si>
  <si>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физкультурно-оздоровительных комплексов с универсальным спортивным залом в рамках государственной программы Московской области "Спорт Подмосковья")</t>
  </si>
  <si>
    <t>000 2 02 04999 05 0000 151</t>
  </si>
  <si>
    <t>000 2 02 04999 05 0038 151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</si>
  <si>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</si>
  <si>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</si>
  <si>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</si>
  <si>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>000 2 02 04999 05 0023 151</t>
  </si>
  <si>
    <t>000 2 02 04999 05 0025 151</t>
  </si>
  <si>
    <t>000 2 02 04999 05 0026 151</t>
  </si>
  <si>
    <t>000 2 02 04999 05 0027 151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</si>
  <si>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"Физическая культура и спорт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</si>
  <si>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</si>
  <si>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</si>
  <si>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(капитальный 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</si>
  <si>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</si>
  <si>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Субсидии бюджетам муниципальных районов на софинансирование капитальных вложений в объекты муниципальной собственности (на объекты водоснабжения и водоотведения - строительство очистных сооружений в с.Лайково)</t>
  </si>
  <si>
    <t>000 2 02 04014 05 0057 151</t>
  </si>
  <si>
    <t>000 2 02 04014 05 0046 151</t>
  </si>
  <si>
    <t>000 2 02 04999 05 0028 151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</si>
  <si>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районе")</t>
  </si>
  <si>
    <t>000 2 02 04999 05 0022 151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</si>
  <si>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"Энергосбережение и повышение энергетической эффективности на территории Одинцовского муниципального района")</t>
  </si>
  <si>
    <t xml:space="preserve">000 2 02 02051 05 0109 151   </t>
  </si>
  <si>
    <t>Субсидии бюджетам муниципальных районов на реализацию федеральных целевых программ ((на проведение мероприятий в рамках Программы по улучшению жилищных условий граждан, проживающих в сельской местности, в том числе молодых семей и молодых специалистов), (за счет средств федерального бюджета))</t>
  </si>
  <si>
    <t xml:space="preserve">000  2 02 02085 05 0000 151   </t>
  </si>
  <si>
    <t>Субсидии бюджетам муниципальных районов на осуществление мероприятий по обеспечению жильём граждан Российской Федерации, проживающих в сельской местности</t>
  </si>
  <si>
    <t>000 2 02 04014 05 0043 151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</si>
  <si>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федерального бюджета)</t>
  </si>
  <si>
    <t xml:space="preserve">000  2 02 02077 05 0112 151   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</si>
  <si>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дошкольного образования в рамках государственной программы Московской области "Образование Подмосковья" на 2014-2018 годы)</t>
  </si>
  <si>
    <t>000 2 02 02999 05 0111 151</t>
  </si>
  <si>
    <t xml:space="preserve">Прочие субсидии бюджетам муниципальных районов (на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2014-2018 годы) </t>
  </si>
  <si>
    <t xml:space="preserve">  000 2 02 03007 05 0000 151 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</si>
  <si>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</si>
  <si>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000 2 02 04014 05 0113 151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</si>
  <si>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благоустройство территории городского поселения Одинцово - вдоль улицы Маршала Неделина и улицы Интернациональной)</t>
  </si>
  <si>
    <t>000 2 02 02999 05 0114 151</t>
  </si>
  <si>
    <t>Прочие субсидии бюджетам муниципальных районов 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</t>
  </si>
  <si>
    <t>000 2 02 04999 05 0103 151</t>
  </si>
  <si>
    <t>Прочие межбюджетные трансферты, передаваемые бюджетам муниципальных районов (на осуществление дорожной деятельности на территориях сельских поселений (обеспечение безопасности дорожного движения))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</si>
  <si>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</si>
  <si>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</si>
  <si>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</si>
  <si>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</si>
  <si>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080 1 11 05025 05 0000 120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</si>
  <si>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</si>
  <si>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</si>
  <si>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</si>
  <si>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</si>
  <si>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</si>
  <si>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070 1 13 01995 05 0000 130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</si>
  <si>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</si>
  <si>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000 1 13 02000 00 0000 130</t>
  </si>
  <si>
    <t>Доходы от компенсации затрат государства</t>
  </si>
  <si>
    <t>056 1 13 02995 05 0100 130</t>
  </si>
  <si>
    <t>Прочие доходы от компенсации затрат бюджетов муниципальных районов (дебиторская задолженность прошлых лет)</t>
  </si>
  <si>
    <t>070 1 13 02995 05 0100 130</t>
  </si>
  <si>
    <t>070 1 13 02995 05 0400 130</t>
  </si>
  <si>
    <t>Прочие доходы от компенсации затрат бюджетов муниципальных районов (прочие доходы)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</si>
  <si>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</si>
  <si>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</si>
  <si>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080 1 14 06313 10 0000 430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</si>
  <si>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</si>
  <si>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</si>
  <si>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</si>
  <si>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070 1 17 05050 05 0300 180   </t>
  </si>
  <si>
    <t>Прочие неналоговые доходы бюджетов муниципальных районов (единовременная плата за резервирование места под будущее захоронение)</t>
  </si>
  <si>
    <t xml:space="preserve">070 1 17 05050 05 0500 180   </t>
  </si>
  <si>
    <t>Прочие неналоговые доходы бюджетов муниципальных районов (плата за право заключения муниципального контракта)</t>
  </si>
  <si>
    <t xml:space="preserve">070 1 17 05050 05 0600 180   </t>
  </si>
  <si>
    <t>Прочие неналоговые доходы бюджетов муниципальных районов (прочие доходы)</t>
  </si>
  <si>
    <t xml:space="preserve">000  2 02 02077 05 0072 151   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</si>
  <si>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детского сада с бассейном на 125 мест в рамках реализации Государственной программы Московской области "Развитие жилищно-коммунального хозяйства" на 2014-2018 годы)</t>
  </si>
  <si>
    <t>000 2 02 02999 05 0017 151</t>
  </si>
  <si>
    <t>Прочие субсидии бюджетам муниципальных районов (на софинансирование расходов на организацию деятельности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годы)</t>
  </si>
  <si>
    <t>Прочие субсидии бюджетам муниципальных районов (на софинансирование расходов на создание многофункциональных центров предоставления государственных и муниципальных услуг и развитие функционирующих многофункциональных центров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годы)</t>
  </si>
  <si>
    <t xml:space="preserve">Прочие субсидии бюджетам муниципальных районов (на софинансирование расходов на создание удаленных рабочих мест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годы) </t>
  </si>
  <si>
    <t>000 2 02 04014 05 0115 151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</si>
  <si>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 за счет средств областного бюджета))</t>
  </si>
  <si>
    <t>000 2 02 04014 05 0118 151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</si>
  <si>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 за счет средств бюджетов городских поселений))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</si>
  <si>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(обеспечение безопасности дорожного движения))</t>
  </si>
  <si>
    <t>056 1 13 01995 05 0000 130</t>
  </si>
  <si>
    <t>080 1 14 06025 05 0000 430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</si>
  <si>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</si>
  <si>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000 2 02 02999 05 0116 151</t>
  </si>
  <si>
    <t>Прочие субсидии бюджетам муниципальных районов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"Культура Подмосковья")</t>
  </si>
  <si>
    <t>000 2 02 02999 05 0117 151</t>
  </si>
  <si>
    <t>Прочие субсидии бюджетам муниципальных районов (на повышение заработной платы работников муниципальных учреждений дополнительного образования в сферах образования, культуры, физической культуры и спорта, в соответствии с государственной программой Московской области "Образование Подмосковья" на 2014-2025 годы)</t>
  </si>
  <si>
    <t>000 2 02 04999 05 0119 151</t>
  </si>
  <si>
    <t>Прочие межбюджетные трансферты, передаваемые бюджетам муниципальных районов (оценка качества управления муниципальными финансами и соблюдение требований бюджетного законодательства Российской Федерации при осуществлении бюджетного процесса в муниципальных образованиях Московской области)</t>
  </si>
  <si>
    <t xml:space="preserve">Исполнено </t>
  </si>
  <si>
    <t>% испол-нения</t>
  </si>
  <si>
    <t>Отклонение</t>
  </si>
  <si>
    <t>Дополни-тельный план на 2016</t>
  </si>
  <si>
    <t xml:space="preserve">Уточненный план на 2016 год </t>
  </si>
  <si>
    <t xml:space="preserve">Заместитель руководителя Администрации,                                                                                                       </t>
  </si>
  <si>
    <t>Ед.изм. тыс. руб.</t>
  </si>
  <si>
    <t>План                         на 2016 год</t>
  </si>
  <si>
    <t>000 2 02 04999 05 0127 151</t>
  </si>
  <si>
    <t>Прочие межбюджетные трансферты, передаваемые бюджетам муниципальных районов (на выплату денежного поощрения муниципальным образованиям Московской области, достигших лучших показателей по отдельным отраслям экономики и социальной сферы по итогам конкурса на соискание премии Губернатора Московской области "Прорыв года", проведенного в 2016 году)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</si>
  <si>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</si>
  <si>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080 1 11 05035 05 0000 120</t>
  </si>
  <si>
    <t>003 1 13 02995 05 0100 130</t>
  </si>
  <si>
    <t>Невыясненные поступления</t>
  </si>
  <si>
    <t>Невыясненные поступления, зачисляемые в бюджеты муниципальных районов</t>
  </si>
  <si>
    <t>000 1 17 01000 00 0000 180</t>
  </si>
  <si>
    <t>070 1 17 01050 05 0000 180</t>
  </si>
  <si>
    <t>080 1 17 01050 05 0000 180</t>
  </si>
  <si>
    <t>Субсидии бюджетам муниципальных районов на реализацию федеральных целевых программ (на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соответствии с государственной программой Московской области "Социальная защита населения Московской области" на 2014 - 2018 годы)</t>
  </si>
  <si>
    <t>003 2 02 02051 05 0104 151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</si>
  <si>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</si>
  <si>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</si>
  <si>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182 1 06 01030 05 1000 110</t>
  </si>
  <si>
    <t>000 1 06 00000 00 0000 000</t>
  </si>
  <si>
    <t>Земельный налог с организаций, обладающих земельным участком, расположенным в границах межселенных территорий</t>
  </si>
  <si>
    <t>182 1 06 06033 05 1000 110</t>
  </si>
  <si>
    <t>182 1 06 06033 05 2100 110</t>
  </si>
  <si>
    <t>Земельный налог с организаций, обладающих земельным участком, расположенным в границах межселенных территорий (пени по соответствующему платежу)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</si>
  <si>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</si>
  <si>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</si>
  <si>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местные налоги и сборы, мобилизуемые на территориях муниципальных районов</t>
  </si>
  <si>
    <t>182 1 09 07053 05 1000 110</t>
  </si>
  <si>
    <t xml:space="preserve">начальник Финансово-казначейского управления                                                                                                                                                      </t>
  </si>
  <si>
    <t xml:space="preserve"> Р.А. Анашкина    </t>
  </si>
  <si>
    <t>000 2 02 02051 05 0000 151</t>
  </si>
  <si>
    <t>Субсидии бюджетам муниципальных районов на реализацию федеральных целевых программ, всего, в том числе:</t>
  </si>
  <si>
    <t>Приложение № 1</t>
  </si>
  <si>
    <t>от "____"   __________ 2017 г. № _____</t>
  </si>
  <si>
    <t>Доходы бюджета Одинцовского муниципального района за 2016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</si>
</sst>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6"/>
      <name val="Times New Roman Cyr"/>
      <family val="1"/>
    </font>
    <font>
      <sz val="16"/>
      <name val="Times New Roman"/>
      <family val="1"/>
    </font>
    <font>
      <b/>
      <sz val="20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22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1" fontId="50" fillId="0" borderId="10" xfId="53" applyNumberFormat="1" applyFont="1" applyFill="1" applyBorder="1" applyAlignment="1">
      <alignment horizontal="justify" vertical="center" wrapText="1"/>
      <protection/>
    </xf>
    <xf numFmtId="1" fontId="50" fillId="0" borderId="10" xfId="53" applyNumberFormat="1" applyFont="1" applyFill="1" applyBorder="1" applyAlignment="1">
      <alignment horizontal="center" vertical="center" wrapText="1"/>
      <protection/>
    </xf>
    <xf numFmtId="0" fontId="50" fillId="0" borderId="10" xfId="53" applyFont="1" applyFill="1" applyBorder="1" applyAlignment="1">
      <alignment horizontal="center" vertical="center"/>
      <protection/>
    </xf>
    <xf numFmtId="0" fontId="50" fillId="0" borderId="10" xfId="53" applyFont="1" applyFill="1" applyBorder="1" applyAlignment="1">
      <alignment horizontal="justify" vertical="center" wrapText="1"/>
      <protection/>
    </xf>
    <xf numFmtId="0" fontId="0" fillId="0" borderId="10" xfId="54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50" fillId="0" borderId="10" xfId="53" applyFont="1" applyFill="1" applyBorder="1" applyAlignment="1">
      <alignment horizontal="justify" vertical="center"/>
      <protection/>
    </xf>
    <xf numFmtId="1" fontId="50" fillId="0" borderId="10" xfId="53" applyNumberFormat="1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184" fontId="50" fillId="0" borderId="10" xfId="53" applyNumberFormat="1" applyFont="1" applyFill="1" applyBorder="1" applyAlignment="1">
      <alignment vertical="center"/>
      <protection/>
    </xf>
    <xf numFmtId="184" fontId="8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172" fontId="8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indent="19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left" indent="11"/>
    </xf>
    <xf numFmtId="0" fontId="12" fillId="0" borderId="0" xfId="0" applyFont="1" applyFill="1" applyAlignment="1">
      <alignment horizontal="left" indent="8"/>
    </xf>
    <xf numFmtId="0" fontId="13" fillId="0" borderId="0" xfId="0" applyFont="1" applyFill="1" applyAlignment="1">
      <alignment horizontal="left" indent="8"/>
    </xf>
    <xf numFmtId="0" fontId="7" fillId="0" borderId="0" xfId="0" applyFont="1" applyFill="1" applyAlignment="1">
      <alignment horizontal="left" indent="19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zoomScalePageLayoutView="0" workbookViewId="0" topLeftCell="A1">
      <selection activeCell="A15" sqref="A15:H15"/>
    </sheetView>
  </sheetViews>
  <sheetFormatPr defaultColWidth="9.00390625" defaultRowHeight="15.75"/>
  <cols>
    <col min="1" max="1" width="25.25390625" style="1" customWidth="1"/>
    <col min="2" max="2" width="57.25390625" style="2" customWidth="1"/>
    <col min="3" max="3" width="16.00390625" style="2" customWidth="1"/>
    <col min="4" max="4" width="13.75390625" style="10" customWidth="1"/>
    <col min="5" max="5" width="16.25390625" style="10" customWidth="1"/>
    <col min="6" max="6" width="16.125" style="10" customWidth="1"/>
    <col min="7" max="7" width="8.625" style="10" customWidth="1"/>
    <col min="8" max="8" width="14.625" style="10" customWidth="1"/>
    <col min="9" max="9" width="10.25390625" style="10" customWidth="1"/>
    <col min="10" max="16384" width="9.00390625" style="10" customWidth="1"/>
  </cols>
  <sheetData>
    <row r="1" spans="1:10" ht="18.75">
      <c r="A1" s="14"/>
      <c r="B1" s="55"/>
      <c r="C1" s="55"/>
      <c r="D1" s="56" t="s">
        <v>363</v>
      </c>
      <c r="E1" s="56"/>
      <c r="F1" s="57"/>
      <c r="G1" s="57"/>
      <c r="H1" s="57"/>
      <c r="J1" s="53"/>
    </row>
    <row r="2" spans="1:8" ht="18.75">
      <c r="A2" s="14"/>
      <c r="B2" s="55"/>
      <c r="C2" s="55"/>
      <c r="D2" s="56" t="s">
        <v>233</v>
      </c>
      <c r="E2" s="56"/>
      <c r="F2" s="57"/>
      <c r="G2" s="57"/>
      <c r="H2" s="57"/>
    </row>
    <row r="3" spans="1:8" ht="18.75">
      <c r="A3" s="14"/>
      <c r="B3" s="55"/>
      <c r="C3" s="55"/>
      <c r="D3" s="56" t="s">
        <v>83</v>
      </c>
      <c r="E3" s="56"/>
      <c r="F3" s="57"/>
      <c r="G3" s="57"/>
      <c r="H3" s="57"/>
    </row>
    <row r="4" spans="1:8" ht="18.75">
      <c r="A4" s="14"/>
      <c r="B4" s="55"/>
      <c r="C4" s="55"/>
      <c r="D4" s="56" t="s">
        <v>82</v>
      </c>
      <c r="E4" s="56"/>
      <c r="F4" s="57"/>
      <c r="G4" s="57"/>
      <c r="H4" s="57"/>
    </row>
    <row r="5" spans="1:8" ht="18.75">
      <c r="A5" s="13"/>
      <c r="B5" s="55"/>
      <c r="C5" s="55"/>
      <c r="D5" s="56" t="s">
        <v>364</v>
      </c>
      <c r="E5" s="56"/>
      <c r="F5" s="57"/>
      <c r="G5" s="57"/>
      <c r="H5" s="57"/>
    </row>
    <row r="7" spans="1:3" ht="15.75" hidden="1">
      <c r="A7" s="14"/>
      <c r="B7" s="58" t="s">
        <v>231</v>
      </c>
      <c r="C7" s="58"/>
    </row>
    <row r="8" spans="1:3" ht="15.75" hidden="1">
      <c r="A8" s="14"/>
      <c r="B8" s="58" t="s">
        <v>232</v>
      </c>
      <c r="C8" s="58"/>
    </row>
    <row r="9" spans="1:3" ht="15.75" hidden="1">
      <c r="A9" s="14"/>
      <c r="B9" s="58" t="s">
        <v>83</v>
      </c>
      <c r="C9" s="58"/>
    </row>
    <row r="10" spans="1:3" ht="15.75" hidden="1">
      <c r="A10" s="14"/>
      <c r="B10" s="58" t="s">
        <v>82</v>
      </c>
      <c r="C10" s="58"/>
    </row>
    <row r="11" spans="1:3" ht="15.75" customHeight="1" hidden="1">
      <c r="A11" s="13"/>
      <c r="B11" s="58" t="s">
        <v>230</v>
      </c>
      <c r="C11" s="58"/>
    </row>
    <row r="12" spans="1:3" ht="24" customHeight="1">
      <c r="A12" s="13"/>
      <c r="B12" s="52"/>
      <c r="C12" s="52"/>
    </row>
    <row r="13" spans="1:3" ht="24" customHeight="1">
      <c r="A13" s="13"/>
      <c r="B13" s="52"/>
      <c r="C13" s="52"/>
    </row>
    <row r="14" spans="1:3" ht="22.5" customHeight="1">
      <c r="A14" s="13"/>
      <c r="B14" s="14"/>
      <c r="C14" s="14"/>
    </row>
    <row r="15" spans="1:8" ht="27" customHeight="1">
      <c r="A15" s="59" t="s">
        <v>365</v>
      </c>
      <c r="B15" s="59"/>
      <c r="C15" s="59"/>
      <c r="D15" s="59"/>
      <c r="E15" s="59"/>
      <c r="F15" s="59"/>
      <c r="G15" s="59"/>
      <c r="H15" s="59"/>
    </row>
    <row r="16" spans="1:8" ht="14.25" customHeight="1">
      <c r="A16" s="49"/>
      <c r="B16" s="49"/>
      <c r="C16" s="49"/>
      <c r="D16" s="49"/>
      <c r="E16" s="49"/>
      <c r="F16" s="49"/>
      <c r="G16" s="49"/>
      <c r="H16" s="49"/>
    </row>
    <row r="17" spans="1:3" ht="24" customHeight="1">
      <c r="A17" s="32" t="s">
        <v>333</v>
      </c>
      <c r="B17" s="11"/>
      <c r="C17" s="27"/>
    </row>
    <row r="18" spans="1:8" ht="54" customHeight="1">
      <c r="A18" s="7" t="s">
        <v>28</v>
      </c>
      <c r="B18" s="7" t="s">
        <v>12</v>
      </c>
      <c r="C18" s="3" t="s">
        <v>334</v>
      </c>
      <c r="D18" s="31" t="s">
        <v>330</v>
      </c>
      <c r="E18" s="31" t="s">
        <v>331</v>
      </c>
      <c r="F18" s="3" t="s">
        <v>327</v>
      </c>
      <c r="G18" s="3" t="s">
        <v>328</v>
      </c>
      <c r="H18" s="3" t="s">
        <v>329</v>
      </c>
    </row>
    <row r="19" spans="1:8" ht="20.25" customHeight="1">
      <c r="A19" s="15" t="s">
        <v>8</v>
      </c>
      <c r="B19" s="17" t="s">
        <v>45</v>
      </c>
      <c r="C19" s="39">
        <f>C20+C42</f>
        <v>4287074</v>
      </c>
      <c r="D19" s="39">
        <f>D20+D42</f>
        <v>0</v>
      </c>
      <c r="E19" s="39">
        <f aca="true" t="shared" si="0" ref="E19:E80">C19+D19</f>
        <v>4287074</v>
      </c>
      <c r="F19" s="39">
        <f>F20+F42</f>
        <v>4177114.6526</v>
      </c>
      <c r="G19" s="50">
        <f>ROUND(F19/E19*100,1)</f>
        <v>97.4</v>
      </c>
      <c r="H19" s="39">
        <f>F19-E19</f>
        <v>-109959.34739999985</v>
      </c>
    </row>
    <row r="20" spans="1:8" ht="16.5" customHeight="1">
      <c r="A20" s="3"/>
      <c r="B20" s="17" t="s">
        <v>3</v>
      </c>
      <c r="C20" s="39">
        <f>C21+C23+C28+C37</f>
        <v>2026442</v>
      </c>
      <c r="D20" s="39">
        <f>D21+D23+D28+D37</f>
        <v>0</v>
      </c>
      <c r="E20" s="40">
        <f t="shared" si="0"/>
        <v>2026442</v>
      </c>
      <c r="F20" s="39">
        <f>F21+F23+F28+F33+F37+F40</f>
        <v>2054418.48821</v>
      </c>
      <c r="G20" s="50">
        <f>ROUND(F20/E20*100,1)</f>
        <v>101.4</v>
      </c>
      <c r="H20" s="39">
        <f>F20-E20</f>
        <v>27976.488210000098</v>
      </c>
    </row>
    <row r="21" spans="1:8" ht="20.25" customHeight="1">
      <c r="A21" s="3" t="s">
        <v>65</v>
      </c>
      <c r="B21" s="16" t="s">
        <v>66</v>
      </c>
      <c r="C21" s="41">
        <f>C22</f>
        <v>880152</v>
      </c>
      <c r="D21" s="41">
        <f>D22</f>
        <v>0</v>
      </c>
      <c r="E21" s="42">
        <f t="shared" si="0"/>
        <v>880152</v>
      </c>
      <c r="F21" s="41">
        <f>F22</f>
        <v>895376.19535</v>
      </c>
      <c r="G21" s="51">
        <f>ROUND(F21/E21*100,1)</f>
        <v>101.7</v>
      </c>
      <c r="H21" s="41">
        <f>F21-E21</f>
        <v>15224.195350000053</v>
      </c>
    </row>
    <row r="22" spans="1:8" ht="18" customHeight="1">
      <c r="A22" s="3" t="s">
        <v>30</v>
      </c>
      <c r="B22" s="18" t="s">
        <v>89</v>
      </c>
      <c r="C22" s="44">
        <v>880152</v>
      </c>
      <c r="D22" s="44">
        <v>0</v>
      </c>
      <c r="E22" s="42">
        <f t="shared" si="0"/>
        <v>880152</v>
      </c>
      <c r="F22" s="44">
        <v>895376.19535</v>
      </c>
      <c r="G22" s="51">
        <f aca="true" t="shared" si="1" ref="G22:G94">ROUND(F22/E22*100,1)</f>
        <v>101.7</v>
      </c>
      <c r="H22" s="41">
        <f aca="true" t="shared" si="2" ref="H22:H94">F22-E22</f>
        <v>15224.195350000053</v>
      </c>
    </row>
    <row r="23" spans="1:8" ht="57" customHeight="1">
      <c r="A23" s="3" t="s">
        <v>88</v>
      </c>
      <c r="B23" s="16" t="s">
        <v>114</v>
      </c>
      <c r="C23" s="45">
        <f>SUM(C24:C27)</f>
        <v>47767</v>
      </c>
      <c r="D23" s="45">
        <f>SUM(D24:D27)</f>
        <v>0</v>
      </c>
      <c r="E23" s="41">
        <f t="shared" si="0"/>
        <v>47767</v>
      </c>
      <c r="F23" s="45">
        <f>SUM(F24:F27)</f>
        <v>52776.286230000005</v>
      </c>
      <c r="G23" s="51">
        <f t="shared" si="1"/>
        <v>110.5</v>
      </c>
      <c r="H23" s="41">
        <f t="shared" si="2"/>
        <v>5009.286230000005</v>
      </c>
    </row>
    <row r="24" spans="1:8" ht="83.25" customHeight="1">
      <c r="A24" s="3" t="s">
        <v>105</v>
      </c>
      <c r="B24" s="16" t="s">
        <v>101</v>
      </c>
      <c r="C24" s="44">
        <v>16371</v>
      </c>
      <c r="D24" s="44">
        <v>0</v>
      </c>
      <c r="E24" s="41">
        <f t="shared" si="0"/>
        <v>16371</v>
      </c>
      <c r="F24" s="44">
        <v>18042.05273</v>
      </c>
      <c r="G24" s="51">
        <f t="shared" si="1"/>
        <v>110.2</v>
      </c>
      <c r="H24" s="41">
        <f t="shared" si="2"/>
        <v>1671.0527299999994</v>
      </c>
    </row>
    <row r="25" spans="1:8" ht="99.75" customHeight="1">
      <c r="A25" s="3" t="s">
        <v>106</v>
      </c>
      <c r="B25" s="16" t="s">
        <v>102</v>
      </c>
      <c r="C25" s="44">
        <v>257</v>
      </c>
      <c r="D25" s="44">
        <v>0</v>
      </c>
      <c r="E25" s="41">
        <f t="shared" si="0"/>
        <v>257</v>
      </c>
      <c r="F25" s="44">
        <v>275.40409</v>
      </c>
      <c r="G25" s="51">
        <f t="shared" si="1"/>
        <v>107.2</v>
      </c>
      <c r="H25" s="41">
        <f t="shared" si="2"/>
        <v>18.404089999999997</v>
      </c>
    </row>
    <row r="26" spans="1:8" ht="84" customHeight="1">
      <c r="A26" s="3" t="s">
        <v>107</v>
      </c>
      <c r="B26" s="16" t="s">
        <v>103</v>
      </c>
      <c r="C26" s="44">
        <v>33639</v>
      </c>
      <c r="D26" s="44">
        <v>0</v>
      </c>
      <c r="E26" s="41">
        <f t="shared" si="0"/>
        <v>33639</v>
      </c>
      <c r="F26" s="44">
        <v>37131.0978</v>
      </c>
      <c r="G26" s="51">
        <f t="shared" si="1"/>
        <v>110.4</v>
      </c>
      <c r="H26" s="41">
        <f t="shared" si="2"/>
        <v>3492.097800000003</v>
      </c>
    </row>
    <row r="27" spans="1:8" ht="84" customHeight="1">
      <c r="A27" s="3" t="s">
        <v>108</v>
      </c>
      <c r="B27" s="16" t="s">
        <v>104</v>
      </c>
      <c r="C27" s="44">
        <v>-2500</v>
      </c>
      <c r="D27" s="44">
        <v>0</v>
      </c>
      <c r="E27" s="41">
        <f t="shared" si="0"/>
        <v>-2500</v>
      </c>
      <c r="F27" s="44">
        <v>-2672.26839</v>
      </c>
      <c r="G27" s="51">
        <f t="shared" si="1"/>
        <v>106.9</v>
      </c>
      <c r="H27" s="41">
        <f t="shared" si="2"/>
        <v>-172.26839000000018</v>
      </c>
    </row>
    <row r="28" spans="1:8" ht="19.5" customHeight="1">
      <c r="A28" s="3" t="s">
        <v>31</v>
      </c>
      <c r="B28" s="18" t="s">
        <v>10</v>
      </c>
      <c r="C28" s="41">
        <f>C29+C30+C31+C32</f>
        <v>1019296</v>
      </c>
      <c r="D28" s="41">
        <f>D29+D30+D31+D32</f>
        <v>0</v>
      </c>
      <c r="E28" s="41">
        <f t="shared" si="0"/>
        <v>1019296</v>
      </c>
      <c r="F28" s="41">
        <f>F29+F30+F31+F32</f>
        <v>1027695.18137</v>
      </c>
      <c r="G28" s="51">
        <f t="shared" si="1"/>
        <v>100.8</v>
      </c>
      <c r="H28" s="41">
        <f t="shared" si="2"/>
        <v>8399.181370000006</v>
      </c>
    </row>
    <row r="29" spans="1:8" ht="32.25" customHeight="1">
      <c r="A29" s="3" t="s">
        <v>68</v>
      </c>
      <c r="B29" s="18" t="s">
        <v>67</v>
      </c>
      <c r="C29" s="41">
        <v>644610</v>
      </c>
      <c r="D29" s="41">
        <v>0</v>
      </c>
      <c r="E29" s="41">
        <f t="shared" si="0"/>
        <v>644610</v>
      </c>
      <c r="F29" s="41">
        <v>654696.02979</v>
      </c>
      <c r="G29" s="51">
        <f t="shared" si="1"/>
        <v>101.6</v>
      </c>
      <c r="H29" s="41">
        <f t="shared" si="2"/>
        <v>10086.029789999942</v>
      </c>
    </row>
    <row r="30" spans="1:8" ht="31.5">
      <c r="A30" s="3" t="s">
        <v>62</v>
      </c>
      <c r="B30" s="18" t="s">
        <v>27</v>
      </c>
      <c r="C30" s="41">
        <v>333264</v>
      </c>
      <c r="D30" s="41">
        <v>0</v>
      </c>
      <c r="E30" s="41">
        <f t="shared" si="0"/>
        <v>333264</v>
      </c>
      <c r="F30" s="41">
        <v>326595.01351</v>
      </c>
      <c r="G30" s="51">
        <f t="shared" si="1"/>
        <v>98</v>
      </c>
      <c r="H30" s="41">
        <f t="shared" si="2"/>
        <v>-6668.986489999981</v>
      </c>
    </row>
    <row r="31" spans="1:8" ht="15.75">
      <c r="A31" s="3" t="s">
        <v>63</v>
      </c>
      <c r="B31" s="18" t="s">
        <v>42</v>
      </c>
      <c r="C31" s="41">
        <v>1355</v>
      </c>
      <c r="D31" s="41">
        <v>0</v>
      </c>
      <c r="E31" s="41">
        <f t="shared" si="0"/>
        <v>1355</v>
      </c>
      <c r="F31" s="41">
        <v>1355.57719</v>
      </c>
      <c r="G31" s="51">
        <f t="shared" si="1"/>
        <v>100</v>
      </c>
      <c r="H31" s="41">
        <f t="shared" si="2"/>
        <v>0.5771899999999732</v>
      </c>
    </row>
    <row r="32" spans="1:8" ht="37.5" customHeight="1">
      <c r="A32" s="3" t="s">
        <v>72</v>
      </c>
      <c r="B32" s="18" t="s">
        <v>73</v>
      </c>
      <c r="C32" s="41">
        <v>40067</v>
      </c>
      <c r="D32" s="41">
        <v>0</v>
      </c>
      <c r="E32" s="41">
        <f t="shared" si="0"/>
        <v>40067</v>
      </c>
      <c r="F32" s="41">
        <v>45048.56088</v>
      </c>
      <c r="G32" s="51">
        <f t="shared" si="1"/>
        <v>112.4</v>
      </c>
      <c r="H32" s="41">
        <f t="shared" si="2"/>
        <v>4981.560879999997</v>
      </c>
    </row>
    <row r="33" spans="1:8" ht="21" customHeight="1">
      <c r="A33" s="3" t="s">
        <v>350</v>
      </c>
      <c r="B33" s="18" t="s">
        <v>347</v>
      </c>
      <c r="C33" s="41">
        <f>C34+C35+C36</f>
        <v>0</v>
      </c>
      <c r="D33" s="41">
        <f>D34+D35+D36</f>
        <v>0</v>
      </c>
      <c r="E33" s="41">
        <f t="shared" si="0"/>
        <v>0</v>
      </c>
      <c r="F33" s="41">
        <f>F34+F35+F36</f>
        <v>197.86024</v>
      </c>
      <c r="G33" s="51">
        <v>0</v>
      </c>
      <c r="H33" s="41">
        <f>F33-E33</f>
        <v>197.86024</v>
      </c>
    </row>
    <row r="34" spans="1:8" ht="54" customHeight="1">
      <c r="A34" s="3" t="s">
        <v>349</v>
      </c>
      <c r="B34" s="18" t="s">
        <v>348</v>
      </c>
      <c r="C34" s="41">
        <v>0</v>
      </c>
      <c r="D34" s="41">
        <v>0</v>
      </c>
      <c r="E34" s="41">
        <f t="shared" si="0"/>
        <v>0</v>
      </c>
      <c r="F34" s="41">
        <v>0.00189</v>
      </c>
      <c r="G34" s="51">
        <v>0</v>
      </c>
      <c r="H34" s="41">
        <f>F34-E34</f>
        <v>0.00189</v>
      </c>
    </row>
    <row r="35" spans="1:8" ht="49.5" customHeight="1">
      <c r="A35" s="3" t="s">
        <v>352</v>
      </c>
      <c r="B35" s="18" t="s">
        <v>351</v>
      </c>
      <c r="C35" s="41">
        <v>0</v>
      </c>
      <c r="D35" s="41">
        <v>0</v>
      </c>
      <c r="E35" s="41">
        <f t="shared" si="0"/>
        <v>0</v>
      </c>
      <c r="F35" s="41">
        <v>192.85835</v>
      </c>
      <c r="G35" s="51">
        <v>0</v>
      </c>
      <c r="H35" s="41">
        <f>F35-E35</f>
        <v>192.85835</v>
      </c>
    </row>
    <row r="36" spans="1:8" ht="54.75" customHeight="1">
      <c r="A36" s="3" t="s">
        <v>353</v>
      </c>
      <c r="B36" s="18" t="s">
        <v>354</v>
      </c>
      <c r="C36" s="41">
        <v>0</v>
      </c>
      <c r="D36" s="41">
        <v>0</v>
      </c>
      <c r="E36" s="41">
        <f t="shared" si="0"/>
        <v>0</v>
      </c>
      <c r="F36" s="41">
        <v>5</v>
      </c>
      <c r="G36" s="51">
        <v>0</v>
      </c>
      <c r="H36" s="41">
        <f>F36-E36</f>
        <v>5</v>
      </c>
    </row>
    <row r="37" spans="1:8" ht="19.5" customHeight="1">
      <c r="A37" s="5" t="s">
        <v>19</v>
      </c>
      <c r="B37" s="18" t="s">
        <v>34</v>
      </c>
      <c r="C37" s="45">
        <f>C38+C39</f>
        <v>79227</v>
      </c>
      <c r="D37" s="45">
        <f>D38+D39</f>
        <v>0</v>
      </c>
      <c r="E37" s="41">
        <f t="shared" si="0"/>
        <v>79227</v>
      </c>
      <c r="F37" s="45">
        <f>F38+F39</f>
        <v>78372.95685</v>
      </c>
      <c r="G37" s="51">
        <f t="shared" si="1"/>
        <v>98.9</v>
      </c>
      <c r="H37" s="41">
        <f t="shared" si="2"/>
        <v>-854.0431499999977</v>
      </c>
    </row>
    <row r="38" spans="1:8" ht="50.25" customHeight="1">
      <c r="A38" s="5" t="s">
        <v>29</v>
      </c>
      <c r="B38" s="18" t="s">
        <v>35</v>
      </c>
      <c r="C38" s="45">
        <v>78772</v>
      </c>
      <c r="D38" s="45">
        <v>0</v>
      </c>
      <c r="E38" s="41">
        <f t="shared" si="0"/>
        <v>78772</v>
      </c>
      <c r="F38" s="45">
        <v>77917.95685</v>
      </c>
      <c r="G38" s="51">
        <f t="shared" si="1"/>
        <v>98.9</v>
      </c>
      <c r="H38" s="41">
        <f t="shared" si="2"/>
        <v>-854.0431499999977</v>
      </c>
    </row>
    <row r="39" spans="1:8" ht="31.5">
      <c r="A39" s="5" t="s">
        <v>40</v>
      </c>
      <c r="B39" s="18" t="s">
        <v>9</v>
      </c>
      <c r="C39" s="45">
        <v>455</v>
      </c>
      <c r="D39" s="45">
        <v>0</v>
      </c>
      <c r="E39" s="41">
        <f t="shared" si="0"/>
        <v>455</v>
      </c>
      <c r="F39" s="45">
        <v>455</v>
      </c>
      <c r="G39" s="51">
        <f t="shared" si="1"/>
        <v>100</v>
      </c>
      <c r="H39" s="41">
        <f t="shared" si="2"/>
        <v>0</v>
      </c>
    </row>
    <row r="40" spans="1:8" ht="53.25" customHeight="1">
      <c r="A40" s="5" t="s">
        <v>356</v>
      </c>
      <c r="B40" s="18" t="s">
        <v>355</v>
      </c>
      <c r="C40" s="45">
        <f>C41</f>
        <v>0</v>
      </c>
      <c r="D40" s="45">
        <f>D41</f>
        <v>0</v>
      </c>
      <c r="E40" s="41">
        <f>C40+D40</f>
        <v>0</v>
      </c>
      <c r="F40" s="45">
        <f>F41</f>
        <v>0.00817</v>
      </c>
      <c r="G40" s="51">
        <v>0</v>
      </c>
      <c r="H40" s="41">
        <f>F40-E40</f>
        <v>0.00817</v>
      </c>
    </row>
    <row r="41" spans="1:8" ht="36.75" customHeight="1">
      <c r="A41" s="5" t="s">
        <v>358</v>
      </c>
      <c r="B41" s="18" t="s">
        <v>357</v>
      </c>
      <c r="C41" s="45">
        <v>0</v>
      </c>
      <c r="D41" s="45">
        <v>0</v>
      </c>
      <c r="E41" s="41">
        <f>C41+D41</f>
        <v>0</v>
      </c>
      <c r="F41" s="45">
        <v>0.00817</v>
      </c>
      <c r="G41" s="51">
        <v>0</v>
      </c>
      <c r="H41" s="41">
        <f>F41-E41</f>
        <v>0.00817</v>
      </c>
    </row>
    <row r="42" spans="1:8" ht="21" customHeight="1">
      <c r="A42" s="5"/>
      <c r="B42" s="19" t="s">
        <v>4</v>
      </c>
      <c r="C42" s="39">
        <f>C43+C60+C62+C71+C80+C81</f>
        <v>2260632</v>
      </c>
      <c r="D42" s="39">
        <f>D43+D60+D62+D71+D80+D81</f>
        <v>0</v>
      </c>
      <c r="E42" s="39">
        <f t="shared" si="0"/>
        <v>2260632</v>
      </c>
      <c r="F42" s="39">
        <f>F43+F60+F62+F71+F80+F81</f>
        <v>2122696.16439</v>
      </c>
      <c r="G42" s="50">
        <f t="shared" si="1"/>
        <v>93.9</v>
      </c>
      <c r="H42" s="39">
        <f t="shared" si="2"/>
        <v>-137935.83560999995</v>
      </c>
    </row>
    <row r="43" spans="1:8" ht="49.5" customHeight="1">
      <c r="A43" s="3" t="s">
        <v>33</v>
      </c>
      <c r="B43" s="18" t="s">
        <v>15</v>
      </c>
      <c r="C43" s="41">
        <f>C44+C46+C55+C57</f>
        <v>1181136</v>
      </c>
      <c r="D43" s="41">
        <f>D44+D46+D55+D57</f>
        <v>0</v>
      </c>
      <c r="E43" s="41">
        <f t="shared" si="0"/>
        <v>1181136</v>
      </c>
      <c r="F43" s="41">
        <f>F44+F46+F55+F57</f>
        <v>1160144.3014800001</v>
      </c>
      <c r="G43" s="51">
        <f t="shared" si="1"/>
        <v>98.2</v>
      </c>
      <c r="H43" s="41">
        <f t="shared" si="2"/>
        <v>-20991.69851999986</v>
      </c>
    </row>
    <row r="44" spans="1:8" ht="81.75" customHeight="1">
      <c r="A44" s="23" t="s">
        <v>276</v>
      </c>
      <c r="B44" s="22" t="s">
        <v>277</v>
      </c>
      <c r="C44" s="41">
        <f>C45</f>
        <v>15423</v>
      </c>
      <c r="D44" s="41">
        <f>D45</f>
        <v>0</v>
      </c>
      <c r="E44" s="41">
        <f t="shared" si="0"/>
        <v>15423</v>
      </c>
      <c r="F44" s="41">
        <f>F45</f>
        <v>8592.55</v>
      </c>
      <c r="G44" s="51">
        <f t="shared" si="1"/>
        <v>55.7</v>
      </c>
      <c r="H44" s="41">
        <f t="shared" si="2"/>
        <v>-6830.450000000001</v>
      </c>
    </row>
    <row r="45" spans="1:8" ht="71.25" customHeight="1">
      <c r="A45" s="23" t="s">
        <v>278</v>
      </c>
      <c r="B45" s="22" t="s">
        <v>279</v>
      </c>
      <c r="C45" s="41">
        <v>15423</v>
      </c>
      <c r="D45" s="41">
        <v>0</v>
      </c>
      <c r="E45" s="41">
        <f t="shared" si="0"/>
        <v>15423</v>
      </c>
      <c r="F45" s="41">
        <v>8592.55</v>
      </c>
      <c r="G45" s="51">
        <f t="shared" si="1"/>
        <v>55.7</v>
      </c>
      <c r="H45" s="41">
        <f t="shared" si="2"/>
        <v>-6830.450000000001</v>
      </c>
    </row>
    <row r="46" spans="1:8" ht="102" customHeight="1">
      <c r="A46" s="3" t="s">
        <v>32</v>
      </c>
      <c r="B46" s="16" t="s">
        <v>46</v>
      </c>
      <c r="C46" s="43">
        <f>C47+C52+C54</f>
        <v>979640</v>
      </c>
      <c r="D46" s="43">
        <f>D47+D52+D54</f>
        <v>0</v>
      </c>
      <c r="E46" s="41">
        <f t="shared" si="0"/>
        <v>979640</v>
      </c>
      <c r="F46" s="43">
        <f>F47+F52+F53+F54</f>
        <v>1027744.0787600001</v>
      </c>
      <c r="G46" s="51">
        <f t="shared" si="1"/>
        <v>104.9</v>
      </c>
      <c r="H46" s="41">
        <f t="shared" si="2"/>
        <v>48104.07876000006</v>
      </c>
    </row>
    <row r="47" spans="1:8" ht="76.5" customHeight="1">
      <c r="A47" s="3" t="s">
        <v>203</v>
      </c>
      <c r="B47" s="16" t="s">
        <v>204</v>
      </c>
      <c r="C47" s="43">
        <f>SUM(C48:C51)</f>
        <v>746614</v>
      </c>
      <c r="D47" s="43">
        <f>SUM(D48:D51)</f>
        <v>0</v>
      </c>
      <c r="E47" s="41">
        <f t="shared" si="0"/>
        <v>746614</v>
      </c>
      <c r="F47" s="43">
        <f>SUM(F48:F51)</f>
        <v>777140.8291</v>
      </c>
      <c r="G47" s="51">
        <f t="shared" si="1"/>
        <v>104.1</v>
      </c>
      <c r="H47" s="41">
        <f t="shared" si="2"/>
        <v>30526.829099999974</v>
      </c>
    </row>
    <row r="48" spans="1:8" ht="110.25">
      <c r="A48" s="3" t="s">
        <v>80</v>
      </c>
      <c r="B48" s="22" t="s">
        <v>120</v>
      </c>
      <c r="C48" s="46">
        <v>-792</v>
      </c>
      <c r="D48" s="46">
        <v>0</v>
      </c>
      <c r="E48" s="41">
        <f t="shared" si="0"/>
        <v>-792</v>
      </c>
      <c r="F48" s="46">
        <v>-792.04171</v>
      </c>
      <c r="G48" s="51">
        <f t="shared" si="1"/>
        <v>100</v>
      </c>
      <c r="H48" s="41">
        <f t="shared" si="2"/>
        <v>-0.041709999999966385</v>
      </c>
    </row>
    <row r="49" spans="1:8" ht="125.25" customHeight="1">
      <c r="A49" s="3" t="s">
        <v>81</v>
      </c>
      <c r="B49" s="22" t="s">
        <v>121</v>
      </c>
      <c r="C49" s="46">
        <v>351661</v>
      </c>
      <c r="D49" s="46">
        <v>0</v>
      </c>
      <c r="E49" s="41">
        <f t="shared" si="0"/>
        <v>351661</v>
      </c>
      <c r="F49" s="46">
        <v>363397.59709</v>
      </c>
      <c r="G49" s="51">
        <f t="shared" si="1"/>
        <v>103.3</v>
      </c>
      <c r="H49" s="41">
        <f t="shared" si="2"/>
        <v>11736.597089999996</v>
      </c>
    </row>
    <row r="50" spans="1:8" ht="114" customHeight="1">
      <c r="A50" s="23" t="s">
        <v>124</v>
      </c>
      <c r="B50" s="22" t="s">
        <v>122</v>
      </c>
      <c r="C50" s="46">
        <v>4786</v>
      </c>
      <c r="D50" s="46">
        <v>0</v>
      </c>
      <c r="E50" s="41">
        <f t="shared" si="0"/>
        <v>4786</v>
      </c>
      <c r="F50" s="46">
        <v>5220.27206</v>
      </c>
      <c r="G50" s="51">
        <f t="shared" si="1"/>
        <v>109.1</v>
      </c>
      <c r="H50" s="41">
        <f t="shared" si="2"/>
        <v>434.27206000000024</v>
      </c>
    </row>
    <row r="51" spans="1:8" ht="127.5" customHeight="1">
      <c r="A51" s="23" t="s">
        <v>125</v>
      </c>
      <c r="B51" s="22" t="s">
        <v>123</v>
      </c>
      <c r="C51" s="46">
        <v>390959</v>
      </c>
      <c r="D51" s="46">
        <v>0</v>
      </c>
      <c r="E51" s="41">
        <f t="shared" si="0"/>
        <v>390959</v>
      </c>
      <c r="F51" s="46">
        <v>409315.00166</v>
      </c>
      <c r="G51" s="51">
        <f t="shared" si="1"/>
        <v>104.7</v>
      </c>
      <c r="H51" s="41">
        <f t="shared" si="2"/>
        <v>18356.00166000001</v>
      </c>
    </row>
    <row r="52" spans="1:8" ht="85.5" customHeight="1">
      <c r="A52" s="23" t="s">
        <v>280</v>
      </c>
      <c r="B52" s="22" t="s">
        <v>281</v>
      </c>
      <c r="C52" s="46">
        <v>8526</v>
      </c>
      <c r="D52" s="46">
        <v>0</v>
      </c>
      <c r="E52" s="41">
        <f t="shared" si="0"/>
        <v>8526</v>
      </c>
      <c r="F52" s="46">
        <v>7605.9688</v>
      </c>
      <c r="G52" s="51">
        <f t="shared" si="1"/>
        <v>89.2</v>
      </c>
      <c r="H52" s="41">
        <f t="shared" si="2"/>
        <v>-920.0312000000004</v>
      </c>
    </row>
    <row r="53" spans="1:8" ht="85.5" customHeight="1">
      <c r="A53" s="3" t="s">
        <v>338</v>
      </c>
      <c r="B53" s="22" t="s">
        <v>337</v>
      </c>
      <c r="C53" s="46">
        <v>0</v>
      </c>
      <c r="D53" s="46">
        <v>0</v>
      </c>
      <c r="E53" s="41">
        <f t="shared" si="0"/>
        <v>0</v>
      </c>
      <c r="F53" s="46">
        <v>8.4</v>
      </c>
      <c r="G53" s="51">
        <v>0</v>
      </c>
      <c r="H53" s="41">
        <f>F53-E53</f>
        <v>8.4</v>
      </c>
    </row>
    <row r="54" spans="1:8" ht="48" customHeight="1">
      <c r="A54" s="3" t="s">
        <v>110</v>
      </c>
      <c r="B54" s="16" t="s">
        <v>74</v>
      </c>
      <c r="C54" s="41">
        <v>224500</v>
      </c>
      <c r="D54" s="41">
        <v>0</v>
      </c>
      <c r="E54" s="41">
        <f t="shared" si="0"/>
        <v>224500</v>
      </c>
      <c r="F54" s="41">
        <v>242988.88086</v>
      </c>
      <c r="G54" s="51">
        <f t="shared" si="1"/>
        <v>108.2</v>
      </c>
      <c r="H54" s="41">
        <f t="shared" si="2"/>
        <v>18488.880860000005</v>
      </c>
    </row>
    <row r="55" spans="1:8" ht="33" customHeight="1">
      <c r="A55" s="3" t="s">
        <v>21</v>
      </c>
      <c r="B55" s="18" t="s">
        <v>22</v>
      </c>
      <c r="C55" s="41">
        <f>C56</f>
        <v>3685</v>
      </c>
      <c r="D55" s="41">
        <f>D56</f>
        <v>0</v>
      </c>
      <c r="E55" s="41">
        <f t="shared" si="0"/>
        <v>3685</v>
      </c>
      <c r="F55" s="41">
        <f>F56</f>
        <v>3684.76001</v>
      </c>
      <c r="G55" s="51">
        <f t="shared" si="1"/>
        <v>100</v>
      </c>
      <c r="H55" s="41">
        <f t="shared" si="2"/>
        <v>-0.23999000000003434</v>
      </c>
    </row>
    <row r="56" spans="1:8" ht="68.25" customHeight="1">
      <c r="A56" s="3" t="s">
        <v>111</v>
      </c>
      <c r="B56" s="18" t="s">
        <v>11</v>
      </c>
      <c r="C56" s="41">
        <v>3685</v>
      </c>
      <c r="D56" s="41">
        <v>0</v>
      </c>
      <c r="E56" s="41">
        <f t="shared" si="0"/>
        <v>3685</v>
      </c>
      <c r="F56" s="41">
        <v>3684.76001</v>
      </c>
      <c r="G56" s="51">
        <f t="shared" si="1"/>
        <v>100</v>
      </c>
      <c r="H56" s="41">
        <f t="shared" si="2"/>
        <v>-0.23999000000003434</v>
      </c>
    </row>
    <row r="57" spans="1:8" ht="99" customHeight="1">
      <c r="A57" s="6" t="s">
        <v>44</v>
      </c>
      <c r="B57" s="18" t="s">
        <v>78</v>
      </c>
      <c r="C57" s="41">
        <f>C58+C59</f>
        <v>182388</v>
      </c>
      <c r="D57" s="41">
        <f>D58+D59</f>
        <v>0</v>
      </c>
      <c r="E57" s="41">
        <f t="shared" si="0"/>
        <v>182388</v>
      </c>
      <c r="F57" s="41">
        <f>F58+F59</f>
        <v>120122.91271</v>
      </c>
      <c r="G57" s="51">
        <f t="shared" si="1"/>
        <v>65.9</v>
      </c>
      <c r="H57" s="41">
        <f t="shared" si="2"/>
        <v>-62265.087289999996</v>
      </c>
    </row>
    <row r="58" spans="1:8" ht="133.5" customHeight="1">
      <c r="A58" s="6" t="s">
        <v>48</v>
      </c>
      <c r="B58" s="20" t="s">
        <v>158</v>
      </c>
      <c r="C58" s="41">
        <v>664</v>
      </c>
      <c r="D58" s="41">
        <v>0</v>
      </c>
      <c r="E58" s="41">
        <f t="shared" si="0"/>
        <v>664</v>
      </c>
      <c r="F58" s="41">
        <v>763.2</v>
      </c>
      <c r="G58" s="51">
        <f t="shared" si="1"/>
        <v>114.9</v>
      </c>
      <c r="H58" s="41">
        <f t="shared" si="2"/>
        <v>99.20000000000005</v>
      </c>
    </row>
    <row r="59" spans="1:8" ht="108.75" customHeight="1">
      <c r="A59" s="6" t="s">
        <v>77</v>
      </c>
      <c r="B59" s="20" t="s">
        <v>159</v>
      </c>
      <c r="C59" s="41">
        <v>181724</v>
      </c>
      <c r="D59" s="41">
        <v>0</v>
      </c>
      <c r="E59" s="41">
        <f t="shared" si="0"/>
        <v>181724</v>
      </c>
      <c r="F59" s="41">
        <v>119359.71271</v>
      </c>
      <c r="G59" s="51">
        <f t="shared" si="1"/>
        <v>65.7</v>
      </c>
      <c r="H59" s="41">
        <f t="shared" si="2"/>
        <v>-62364.28728999999</v>
      </c>
    </row>
    <row r="60" spans="1:8" ht="33.75" customHeight="1">
      <c r="A60" s="3" t="s">
        <v>20</v>
      </c>
      <c r="B60" s="18" t="s">
        <v>16</v>
      </c>
      <c r="C60" s="41">
        <f>C61</f>
        <v>15417</v>
      </c>
      <c r="D60" s="41">
        <f>D61</f>
        <v>0</v>
      </c>
      <c r="E60" s="41">
        <f t="shared" si="0"/>
        <v>15417</v>
      </c>
      <c r="F60" s="41">
        <f>F61</f>
        <v>15760.75184</v>
      </c>
      <c r="G60" s="51">
        <f t="shared" si="1"/>
        <v>102.2</v>
      </c>
      <c r="H60" s="41">
        <f t="shared" si="2"/>
        <v>343.7518400000008</v>
      </c>
    </row>
    <row r="61" spans="1:8" ht="21" customHeight="1">
      <c r="A61" s="3" t="s">
        <v>112</v>
      </c>
      <c r="B61" s="18" t="s">
        <v>79</v>
      </c>
      <c r="C61" s="41">
        <v>15417</v>
      </c>
      <c r="D61" s="41">
        <v>0</v>
      </c>
      <c r="E61" s="41">
        <f t="shared" si="0"/>
        <v>15417</v>
      </c>
      <c r="F61" s="41">
        <v>15760.75184</v>
      </c>
      <c r="G61" s="51">
        <f t="shared" si="1"/>
        <v>102.2</v>
      </c>
      <c r="H61" s="41">
        <f t="shared" si="2"/>
        <v>343.7518400000008</v>
      </c>
    </row>
    <row r="62" spans="1:8" ht="34.5" customHeight="1">
      <c r="A62" s="30" t="s">
        <v>282</v>
      </c>
      <c r="B62" s="22" t="s">
        <v>283</v>
      </c>
      <c r="C62" s="41">
        <f>C63+C66</f>
        <v>7181</v>
      </c>
      <c r="D62" s="41">
        <f>D63+D66</f>
        <v>0</v>
      </c>
      <c r="E62" s="41">
        <f t="shared" si="0"/>
        <v>7181</v>
      </c>
      <c r="F62" s="41">
        <f>F63+F66</f>
        <v>7723.241959999999</v>
      </c>
      <c r="G62" s="51">
        <f t="shared" si="1"/>
        <v>107.6</v>
      </c>
      <c r="H62" s="41">
        <f t="shared" si="2"/>
        <v>542.2419599999994</v>
      </c>
    </row>
    <row r="63" spans="1:8" ht="21" customHeight="1">
      <c r="A63" s="23" t="s">
        <v>284</v>
      </c>
      <c r="B63" s="29" t="s">
        <v>285</v>
      </c>
      <c r="C63" s="41">
        <f>C64+C65</f>
        <v>24</v>
      </c>
      <c r="D63" s="41">
        <f>D64+D65</f>
        <v>0</v>
      </c>
      <c r="E63" s="41">
        <f t="shared" si="0"/>
        <v>24</v>
      </c>
      <c r="F63" s="41">
        <f>F64+F65</f>
        <v>35</v>
      </c>
      <c r="G63" s="51">
        <f t="shared" si="1"/>
        <v>145.8</v>
      </c>
      <c r="H63" s="41">
        <f t="shared" si="2"/>
        <v>11</v>
      </c>
    </row>
    <row r="64" spans="1:8" ht="34.5" customHeight="1">
      <c r="A64" s="23" t="s">
        <v>318</v>
      </c>
      <c r="B64" s="29" t="s">
        <v>287</v>
      </c>
      <c r="C64" s="41">
        <v>20</v>
      </c>
      <c r="D64" s="41">
        <v>0</v>
      </c>
      <c r="E64" s="41">
        <f t="shared" si="0"/>
        <v>20</v>
      </c>
      <c r="F64" s="41">
        <v>30.8</v>
      </c>
      <c r="G64" s="51">
        <f t="shared" si="1"/>
        <v>154</v>
      </c>
      <c r="H64" s="41">
        <f t="shared" si="2"/>
        <v>10.8</v>
      </c>
    </row>
    <row r="65" spans="1:8" ht="34.5" customHeight="1">
      <c r="A65" s="23" t="s">
        <v>286</v>
      </c>
      <c r="B65" s="29" t="s">
        <v>287</v>
      </c>
      <c r="C65" s="41">
        <v>4</v>
      </c>
      <c r="D65" s="41">
        <v>0</v>
      </c>
      <c r="E65" s="41">
        <f t="shared" si="0"/>
        <v>4</v>
      </c>
      <c r="F65" s="41">
        <v>4.2</v>
      </c>
      <c r="G65" s="51">
        <f t="shared" si="1"/>
        <v>105</v>
      </c>
      <c r="H65" s="41">
        <f t="shared" si="2"/>
        <v>0.20000000000000018</v>
      </c>
    </row>
    <row r="66" spans="1:8" ht="24" customHeight="1">
      <c r="A66" s="30" t="s">
        <v>288</v>
      </c>
      <c r="B66" s="22" t="s">
        <v>289</v>
      </c>
      <c r="C66" s="41">
        <f>SUM(C67:C70)</f>
        <v>7157</v>
      </c>
      <c r="D66" s="41">
        <f>SUM(D67:D70)</f>
        <v>0</v>
      </c>
      <c r="E66" s="41">
        <f t="shared" si="0"/>
        <v>7157</v>
      </c>
      <c r="F66" s="41">
        <f>SUM(F67:F70)</f>
        <v>7688.241959999999</v>
      </c>
      <c r="G66" s="51">
        <f t="shared" si="1"/>
        <v>107.4</v>
      </c>
      <c r="H66" s="41">
        <f t="shared" si="2"/>
        <v>531.2419599999994</v>
      </c>
    </row>
    <row r="67" spans="1:8" ht="49.5" customHeight="1">
      <c r="A67" s="30" t="s">
        <v>339</v>
      </c>
      <c r="B67" s="22" t="s">
        <v>291</v>
      </c>
      <c r="C67" s="41">
        <v>0</v>
      </c>
      <c r="D67" s="41">
        <v>0</v>
      </c>
      <c r="E67" s="41">
        <f t="shared" si="0"/>
        <v>0</v>
      </c>
      <c r="F67" s="41">
        <v>103.39492</v>
      </c>
      <c r="G67" s="51">
        <v>0</v>
      </c>
      <c r="H67" s="41">
        <f>F67-E67</f>
        <v>103.39492</v>
      </c>
    </row>
    <row r="68" spans="1:8" ht="51.75" customHeight="1">
      <c r="A68" s="30" t="s">
        <v>290</v>
      </c>
      <c r="B68" s="22" t="s">
        <v>291</v>
      </c>
      <c r="C68" s="41">
        <v>18</v>
      </c>
      <c r="D68" s="41">
        <v>0</v>
      </c>
      <c r="E68" s="41">
        <f t="shared" si="0"/>
        <v>18</v>
      </c>
      <c r="F68" s="41">
        <v>409.81732</v>
      </c>
      <c r="G68" s="51">
        <f t="shared" si="1"/>
        <v>2276.8</v>
      </c>
      <c r="H68" s="41">
        <f t="shared" si="2"/>
        <v>391.81732</v>
      </c>
    </row>
    <row r="69" spans="1:8" ht="50.25" customHeight="1">
      <c r="A69" s="30" t="s">
        <v>292</v>
      </c>
      <c r="B69" s="22" t="s">
        <v>291</v>
      </c>
      <c r="C69" s="41">
        <v>6923</v>
      </c>
      <c r="D69" s="41">
        <v>0</v>
      </c>
      <c r="E69" s="41">
        <f t="shared" si="0"/>
        <v>6923</v>
      </c>
      <c r="F69" s="41">
        <v>6922.91533</v>
      </c>
      <c r="G69" s="51">
        <f t="shared" si="1"/>
        <v>100</v>
      </c>
      <c r="H69" s="41">
        <f t="shared" si="2"/>
        <v>-0.08467000000018743</v>
      </c>
    </row>
    <row r="70" spans="1:8" ht="38.25" customHeight="1">
      <c r="A70" s="30" t="s">
        <v>293</v>
      </c>
      <c r="B70" s="22" t="s">
        <v>294</v>
      </c>
      <c r="C70" s="41">
        <v>216</v>
      </c>
      <c r="D70" s="41">
        <v>0</v>
      </c>
      <c r="E70" s="41">
        <f t="shared" si="0"/>
        <v>216</v>
      </c>
      <c r="F70" s="41">
        <v>252.11439</v>
      </c>
      <c r="G70" s="51">
        <f t="shared" si="1"/>
        <v>116.7</v>
      </c>
      <c r="H70" s="41">
        <f t="shared" si="2"/>
        <v>36.114389999999986</v>
      </c>
    </row>
    <row r="71" spans="1:8" ht="39.75" customHeight="1">
      <c r="A71" s="3" t="s">
        <v>24</v>
      </c>
      <c r="B71" s="18" t="s">
        <v>17</v>
      </c>
      <c r="C71" s="41">
        <f>C72+C73</f>
        <v>949578</v>
      </c>
      <c r="D71" s="41">
        <f>D72+D73</f>
        <v>0</v>
      </c>
      <c r="E71" s="41">
        <f t="shared" si="0"/>
        <v>949578</v>
      </c>
      <c r="F71" s="41">
        <f>F72+F73</f>
        <v>799793.98079</v>
      </c>
      <c r="G71" s="51">
        <f t="shared" si="1"/>
        <v>84.2</v>
      </c>
      <c r="H71" s="41">
        <f t="shared" si="2"/>
        <v>-149784.01921000006</v>
      </c>
    </row>
    <row r="72" spans="1:8" s="12" customFormat="1" ht="99" customHeight="1">
      <c r="A72" s="3" t="s">
        <v>109</v>
      </c>
      <c r="B72" s="16" t="s">
        <v>47</v>
      </c>
      <c r="C72" s="41">
        <v>650000</v>
      </c>
      <c r="D72" s="41">
        <v>0</v>
      </c>
      <c r="E72" s="41">
        <f t="shared" si="0"/>
        <v>650000</v>
      </c>
      <c r="F72" s="41">
        <v>631205.02097</v>
      </c>
      <c r="G72" s="51">
        <f t="shared" si="1"/>
        <v>97.1</v>
      </c>
      <c r="H72" s="41">
        <f t="shared" si="2"/>
        <v>-18794.979030000046</v>
      </c>
    </row>
    <row r="73" spans="1:8" s="12" customFormat="1" ht="48" customHeight="1">
      <c r="A73" s="24" t="s">
        <v>128</v>
      </c>
      <c r="B73" s="25" t="s">
        <v>131</v>
      </c>
      <c r="C73" s="41">
        <f>C74+C75+C76+C77</f>
        <v>299578</v>
      </c>
      <c r="D73" s="41">
        <f>D74+D75+D76+D77</f>
        <v>0</v>
      </c>
      <c r="E73" s="41">
        <f t="shared" si="0"/>
        <v>299578</v>
      </c>
      <c r="F73" s="41">
        <f>F74+F75+F76+F77</f>
        <v>168588.95982</v>
      </c>
      <c r="G73" s="48">
        <f t="shared" si="1"/>
        <v>56.3</v>
      </c>
      <c r="H73" s="41">
        <f t="shared" si="2"/>
        <v>-130989.04018000001</v>
      </c>
    </row>
    <row r="74" spans="1:8" s="12" customFormat="1" ht="49.5" customHeight="1">
      <c r="A74" s="24" t="s">
        <v>129</v>
      </c>
      <c r="B74" s="25" t="s">
        <v>126</v>
      </c>
      <c r="C74" s="46">
        <v>178338</v>
      </c>
      <c r="D74" s="46">
        <v>0</v>
      </c>
      <c r="E74" s="41">
        <f t="shared" si="0"/>
        <v>178338</v>
      </c>
      <c r="F74" s="46">
        <v>30863.63808</v>
      </c>
      <c r="G74" s="51">
        <f t="shared" si="1"/>
        <v>17.3</v>
      </c>
      <c r="H74" s="41">
        <f t="shared" si="2"/>
        <v>-147474.36192</v>
      </c>
    </row>
    <row r="75" spans="1:8" s="12" customFormat="1" ht="49.5" customHeight="1">
      <c r="A75" s="28" t="s">
        <v>130</v>
      </c>
      <c r="B75" s="25" t="s">
        <v>127</v>
      </c>
      <c r="C75" s="46">
        <v>40024</v>
      </c>
      <c r="D75" s="46">
        <v>0</v>
      </c>
      <c r="E75" s="41">
        <f t="shared" si="0"/>
        <v>40024</v>
      </c>
      <c r="F75" s="46">
        <v>42694.17341</v>
      </c>
      <c r="G75" s="51">
        <f t="shared" si="1"/>
        <v>106.7</v>
      </c>
      <c r="H75" s="41">
        <f t="shared" si="2"/>
        <v>2670.173410000003</v>
      </c>
    </row>
    <row r="76" spans="1:8" s="12" customFormat="1" ht="71.25" customHeight="1">
      <c r="A76" s="23" t="s">
        <v>319</v>
      </c>
      <c r="B76" s="22" t="s">
        <v>320</v>
      </c>
      <c r="C76" s="46">
        <v>6451</v>
      </c>
      <c r="D76" s="46">
        <v>0</v>
      </c>
      <c r="E76" s="41">
        <f t="shared" si="0"/>
        <v>6451</v>
      </c>
      <c r="F76" s="46">
        <v>6450.78498</v>
      </c>
      <c r="G76" s="51">
        <f t="shared" si="1"/>
        <v>100</v>
      </c>
      <c r="H76" s="41">
        <f t="shared" si="2"/>
        <v>-0.21501999999964028</v>
      </c>
    </row>
    <row r="77" spans="1:8" s="12" customFormat="1" ht="87" customHeight="1">
      <c r="A77" s="24" t="s">
        <v>295</v>
      </c>
      <c r="B77" s="54" t="s">
        <v>296</v>
      </c>
      <c r="C77" s="46">
        <f>SUM(C78:C79)</f>
        <v>74765</v>
      </c>
      <c r="D77" s="46">
        <f>SUM(D78:D79)</f>
        <v>0</v>
      </c>
      <c r="E77" s="41">
        <f t="shared" si="0"/>
        <v>74765</v>
      </c>
      <c r="F77" s="46">
        <f>SUM(F78:F79)</f>
        <v>88580.36335</v>
      </c>
      <c r="G77" s="51">
        <f t="shared" si="1"/>
        <v>118.5</v>
      </c>
      <c r="H77" s="41">
        <f t="shared" si="2"/>
        <v>13815.36335</v>
      </c>
    </row>
    <row r="78" spans="1:8" s="12" customFormat="1" ht="88.5" customHeight="1">
      <c r="A78" s="23" t="s">
        <v>297</v>
      </c>
      <c r="B78" s="22" t="s">
        <v>298</v>
      </c>
      <c r="C78" s="46">
        <v>56483</v>
      </c>
      <c r="D78" s="46">
        <v>0</v>
      </c>
      <c r="E78" s="41">
        <f t="shared" si="0"/>
        <v>56483</v>
      </c>
      <c r="F78" s="46">
        <v>68925.43012</v>
      </c>
      <c r="G78" s="51">
        <f t="shared" si="1"/>
        <v>122</v>
      </c>
      <c r="H78" s="41">
        <f t="shared" si="2"/>
        <v>12442.430120000005</v>
      </c>
    </row>
    <row r="79" spans="1:8" s="12" customFormat="1" ht="99" customHeight="1">
      <c r="A79" s="23" t="s">
        <v>299</v>
      </c>
      <c r="B79" s="22" t="s">
        <v>300</v>
      </c>
      <c r="C79" s="46">
        <v>18282</v>
      </c>
      <c r="D79" s="46">
        <v>0</v>
      </c>
      <c r="E79" s="41">
        <f t="shared" si="0"/>
        <v>18282</v>
      </c>
      <c r="F79" s="46">
        <v>19654.93323</v>
      </c>
      <c r="G79" s="51">
        <f t="shared" si="1"/>
        <v>107.5</v>
      </c>
      <c r="H79" s="41">
        <f t="shared" si="2"/>
        <v>1372.9332299999987</v>
      </c>
    </row>
    <row r="80" spans="1:8" ht="21" customHeight="1">
      <c r="A80" s="3" t="s">
        <v>13</v>
      </c>
      <c r="B80" s="18" t="s">
        <v>14</v>
      </c>
      <c r="C80" s="41">
        <v>56929</v>
      </c>
      <c r="D80" s="41">
        <v>0</v>
      </c>
      <c r="E80" s="41">
        <f t="shared" si="0"/>
        <v>56929</v>
      </c>
      <c r="F80" s="41">
        <v>62216.53213</v>
      </c>
      <c r="G80" s="51">
        <f t="shared" si="1"/>
        <v>109.3</v>
      </c>
      <c r="H80" s="41">
        <f t="shared" si="2"/>
        <v>5287.53213</v>
      </c>
    </row>
    <row r="81" spans="1:8" ht="22.5" customHeight="1">
      <c r="A81" s="3" t="s">
        <v>25</v>
      </c>
      <c r="B81" s="18" t="s">
        <v>26</v>
      </c>
      <c r="C81" s="41">
        <f>C82+C85</f>
        <v>50391</v>
      </c>
      <c r="D81" s="41">
        <f>D82+D85</f>
        <v>0</v>
      </c>
      <c r="E81" s="41">
        <f aca="true" t="shared" si="3" ref="E81:E92">C81+D81</f>
        <v>50391</v>
      </c>
      <c r="F81" s="41">
        <f>F82+F85</f>
        <v>77057.35619</v>
      </c>
      <c r="G81" s="51">
        <f t="shared" si="1"/>
        <v>152.9</v>
      </c>
      <c r="H81" s="41">
        <f t="shared" si="2"/>
        <v>26666.356190000006</v>
      </c>
    </row>
    <row r="82" spans="1:8" ht="22.5" customHeight="1">
      <c r="A82" s="3" t="s">
        <v>342</v>
      </c>
      <c r="B82" s="18" t="s">
        <v>340</v>
      </c>
      <c r="C82" s="41">
        <f>C83+C84</f>
        <v>0</v>
      </c>
      <c r="D82" s="41">
        <f>D83+D84</f>
        <v>0</v>
      </c>
      <c r="E82" s="41">
        <f t="shared" si="3"/>
        <v>0</v>
      </c>
      <c r="F82" s="41">
        <f>F83+F84</f>
        <v>-126.99204</v>
      </c>
      <c r="G82" s="51">
        <v>0</v>
      </c>
      <c r="H82" s="41">
        <f t="shared" si="2"/>
        <v>-126.99204</v>
      </c>
    </row>
    <row r="83" spans="1:8" ht="33.75" customHeight="1">
      <c r="A83" s="3" t="s">
        <v>343</v>
      </c>
      <c r="B83" s="18" t="s">
        <v>341</v>
      </c>
      <c r="C83" s="41">
        <v>0</v>
      </c>
      <c r="D83" s="41">
        <v>0</v>
      </c>
      <c r="E83" s="41">
        <f t="shared" si="3"/>
        <v>0</v>
      </c>
      <c r="F83" s="41">
        <v>12.525</v>
      </c>
      <c r="G83" s="51">
        <v>0</v>
      </c>
      <c r="H83" s="41">
        <f>F83-E83</f>
        <v>12.525</v>
      </c>
    </row>
    <row r="84" spans="1:8" ht="34.5" customHeight="1">
      <c r="A84" s="3" t="s">
        <v>344</v>
      </c>
      <c r="B84" s="18" t="s">
        <v>341</v>
      </c>
      <c r="C84" s="41">
        <v>0</v>
      </c>
      <c r="D84" s="41">
        <v>0</v>
      </c>
      <c r="E84" s="41">
        <f t="shared" si="3"/>
        <v>0</v>
      </c>
      <c r="F84" s="41">
        <v>-139.51704</v>
      </c>
      <c r="G84" s="51">
        <v>0</v>
      </c>
      <c r="H84" s="41">
        <f>F84-E84</f>
        <v>-139.51704</v>
      </c>
    </row>
    <row r="85" spans="1:8" ht="35.25" customHeight="1">
      <c r="A85" s="3" t="s">
        <v>41</v>
      </c>
      <c r="B85" s="18" t="s">
        <v>69</v>
      </c>
      <c r="C85" s="41">
        <f>C86+C87+C90+C91+C92+C93</f>
        <v>50391</v>
      </c>
      <c r="D85" s="41">
        <f>D86+D87+D90+D91+D92+D93</f>
        <v>0</v>
      </c>
      <c r="E85" s="41">
        <f t="shared" si="3"/>
        <v>50391</v>
      </c>
      <c r="F85" s="41">
        <f>F86+F87+F90+F91+F92+F93</f>
        <v>77184.34823</v>
      </c>
      <c r="G85" s="51">
        <f t="shared" si="1"/>
        <v>153.2</v>
      </c>
      <c r="H85" s="41">
        <f t="shared" si="2"/>
        <v>26793.348230000003</v>
      </c>
    </row>
    <row r="86" spans="1:8" ht="49.5" customHeight="1">
      <c r="A86" s="3" t="s">
        <v>49</v>
      </c>
      <c r="B86" s="18" t="s">
        <v>0</v>
      </c>
      <c r="C86" s="41">
        <v>10059</v>
      </c>
      <c r="D86" s="41">
        <v>0</v>
      </c>
      <c r="E86" s="41">
        <f t="shared" si="3"/>
        <v>10059</v>
      </c>
      <c r="F86" s="41">
        <v>24980.42047</v>
      </c>
      <c r="G86" s="51">
        <f t="shared" si="1"/>
        <v>248.3</v>
      </c>
      <c r="H86" s="41">
        <f t="shared" si="2"/>
        <v>14921.420470000001</v>
      </c>
    </row>
    <row r="87" spans="1:8" ht="67.5" customHeight="1">
      <c r="A87" s="3" t="s">
        <v>64</v>
      </c>
      <c r="B87" s="18" t="s">
        <v>70</v>
      </c>
      <c r="C87" s="41">
        <f>C88+C89</f>
        <v>495</v>
      </c>
      <c r="D87" s="41">
        <f>D88+D89</f>
        <v>0</v>
      </c>
      <c r="E87" s="41">
        <f t="shared" si="3"/>
        <v>495</v>
      </c>
      <c r="F87" s="41">
        <f>F88+F89</f>
        <v>7255.19424</v>
      </c>
      <c r="G87" s="51">
        <f t="shared" si="1"/>
        <v>1465.7</v>
      </c>
      <c r="H87" s="41">
        <f t="shared" si="2"/>
        <v>6760.19424</v>
      </c>
    </row>
    <row r="88" spans="1:8" ht="59.25" customHeight="1">
      <c r="A88" s="3" t="s">
        <v>2</v>
      </c>
      <c r="B88" s="18" t="s">
        <v>160</v>
      </c>
      <c r="C88" s="41">
        <v>300</v>
      </c>
      <c r="D88" s="41">
        <v>0</v>
      </c>
      <c r="E88" s="41">
        <f t="shared" si="3"/>
        <v>300</v>
      </c>
      <c r="F88" s="41">
        <v>7000.31926</v>
      </c>
      <c r="G88" s="51">
        <f t="shared" si="1"/>
        <v>2333.4</v>
      </c>
      <c r="H88" s="41">
        <f t="shared" si="2"/>
        <v>6700.31926</v>
      </c>
    </row>
    <row r="89" spans="1:8" ht="56.25" customHeight="1">
      <c r="A89" s="3" t="s">
        <v>1</v>
      </c>
      <c r="B89" s="18" t="s">
        <v>160</v>
      </c>
      <c r="C89" s="41">
        <v>195</v>
      </c>
      <c r="D89" s="41">
        <v>0</v>
      </c>
      <c r="E89" s="41">
        <f t="shared" si="3"/>
        <v>195</v>
      </c>
      <c r="F89" s="41">
        <v>254.87498</v>
      </c>
      <c r="G89" s="51">
        <f t="shared" si="1"/>
        <v>130.7</v>
      </c>
      <c r="H89" s="41">
        <f t="shared" si="2"/>
        <v>59.874979999999994</v>
      </c>
    </row>
    <row r="90" spans="1:8" ht="51" customHeight="1">
      <c r="A90" s="3" t="s">
        <v>301</v>
      </c>
      <c r="B90" s="22" t="s">
        <v>302</v>
      </c>
      <c r="C90" s="41">
        <v>3200</v>
      </c>
      <c r="D90" s="41">
        <v>0</v>
      </c>
      <c r="E90" s="41">
        <f t="shared" si="3"/>
        <v>3200</v>
      </c>
      <c r="F90" s="41">
        <v>3200</v>
      </c>
      <c r="G90" s="51">
        <f t="shared" si="1"/>
        <v>100</v>
      </c>
      <c r="H90" s="41">
        <f t="shared" si="2"/>
        <v>0</v>
      </c>
    </row>
    <row r="91" spans="1:8" ht="49.5" customHeight="1">
      <c r="A91" s="3" t="s">
        <v>303</v>
      </c>
      <c r="B91" s="22" t="s">
        <v>304</v>
      </c>
      <c r="C91" s="41">
        <v>2077</v>
      </c>
      <c r="D91" s="41">
        <v>0</v>
      </c>
      <c r="E91" s="41">
        <f t="shared" si="3"/>
        <v>2077</v>
      </c>
      <c r="F91" s="41">
        <v>2077.33672</v>
      </c>
      <c r="G91" s="51">
        <f t="shared" si="1"/>
        <v>100</v>
      </c>
      <c r="H91" s="41">
        <f t="shared" si="2"/>
        <v>0.3367199999997865</v>
      </c>
    </row>
    <row r="92" spans="1:8" ht="39" customHeight="1">
      <c r="A92" s="3" t="s">
        <v>305</v>
      </c>
      <c r="B92" s="22" t="s">
        <v>306</v>
      </c>
      <c r="C92" s="41">
        <v>5</v>
      </c>
      <c r="D92" s="41">
        <v>0</v>
      </c>
      <c r="E92" s="41">
        <f t="shared" si="3"/>
        <v>5</v>
      </c>
      <c r="F92" s="41">
        <v>3242.985</v>
      </c>
      <c r="G92" s="51">
        <f t="shared" si="1"/>
        <v>64859.7</v>
      </c>
      <c r="H92" s="41">
        <f t="shared" si="2"/>
        <v>3237.985</v>
      </c>
    </row>
    <row r="93" spans="1:8" ht="50.25" customHeight="1">
      <c r="A93" s="3" t="s">
        <v>149</v>
      </c>
      <c r="B93" s="18" t="s">
        <v>161</v>
      </c>
      <c r="C93" s="46">
        <v>34555</v>
      </c>
      <c r="D93" s="46">
        <v>0</v>
      </c>
      <c r="E93" s="41">
        <f aca="true" t="shared" si="4" ref="E93:E157">C93+D93</f>
        <v>34555</v>
      </c>
      <c r="F93" s="46">
        <v>36428.4118</v>
      </c>
      <c r="G93" s="51">
        <f t="shared" si="1"/>
        <v>105.4</v>
      </c>
      <c r="H93" s="41">
        <f t="shared" si="2"/>
        <v>1873.4118000000017</v>
      </c>
    </row>
    <row r="94" spans="1:8" ht="24.75" customHeight="1">
      <c r="A94" s="15" t="s">
        <v>7</v>
      </c>
      <c r="B94" s="17" t="s">
        <v>23</v>
      </c>
      <c r="C94" s="39">
        <f>C95+C185+C187+C190+C195</f>
        <v>7681319.859999999</v>
      </c>
      <c r="D94" s="39">
        <f>D95+D185+D187+D190+D195</f>
        <v>333323.38</v>
      </c>
      <c r="E94" s="39">
        <f t="shared" si="4"/>
        <v>8014643.239999999</v>
      </c>
      <c r="F94" s="39">
        <f>F95+F185+F187+F190+F195</f>
        <v>7437482.300900001</v>
      </c>
      <c r="G94" s="50">
        <f t="shared" si="1"/>
        <v>92.8</v>
      </c>
      <c r="H94" s="39">
        <f t="shared" si="2"/>
        <v>-577160.9390999982</v>
      </c>
    </row>
    <row r="95" spans="1:8" ht="48.75" customHeight="1">
      <c r="A95" s="3" t="s">
        <v>6</v>
      </c>
      <c r="B95" s="16" t="s">
        <v>167</v>
      </c>
      <c r="C95" s="41">
        <f>C96+C124+C152</f>
        <v>7489000.687</v>
      </c>
      <c r="D95" s="41">
        <f>D96+D124+D152</f>
        <v>333323.38</v>
      </c>
      <c r="E95" s="41">
        <f t="shared" si="4"/>
        <v>7822324.067</v>
      </c>
      <c r="F95" s="41">
        <f>F96+F124+F152</f>
        <v>7317837.13209</v>
      </c>
      <c r="G95" s="51">
        <f aca="true" t="shared" si="5" ref="G95:G159">ROUND(F95/E95*100,1)</f>
        <v>93.6</v>
      </c>
      <c r="H95" s="41">
        <f aca="true" t="shared" si="6" ref="H95:H159">F95-E95</f>
        <v>-504486.93490999937</v>
      </c>
    </row>
    <row r="96" spans="1:8" ht="37.5" customHeight="1">
      <c r="A96" s="3" t="s">
        <v>85</v>
      </c>
      <c r="B96" s="16" t="s">
        <v>168</v>
      </c>
      <c r="C96" s="45">
        <f>C97+C100+C105+C106+C107</f>
        <v>803311.297</v>
      </c>
      <c r="D96" s="45">
        <f>D97+D100+D105+D106+D107</f>
        <v>973.52</v>
      </c>
      <c r="E96" s="41">
        <f t="shared" si="4"/>
        <v>804284.817</v>
      </c>
      <c r="F96" s="45">
        <f>F97+F100+F105+F106+F107</f>
        <v>691892.99406</v>
      </c>
      <c r="G96" s="51">
        <f t="shared" si="5"/>
        <v>86</v>
      </c>
      <c r="H96" s="41">
        <f t="shared" si="6"/>
        <v>-112391.82293999998</v>
      </c>
    </row>
    <row r="97" spans="1:8" ht="37.5" customHeight="1">
      <c r="A97" s="3" t="s">
        <v>361</v>
      </c>
      <c r="B97" s="16" t="s">
        <v>362</v>
      </c>
      <c r="C97" s="45">
        <f>C98+C99</f>
        <v>3233.563</v>
      </c>
      <c r="D97" s="45">
        <f>D98+D99</f>
        <v>0</v>
      </c>
      <c r="E97" s="41">
        <f t="shared" si="4"/>
        <v>3233.563</v>
      </c>
      <c r="F97" s="45">
        <f>F98+F99</f>
        <v>2973.48542</v>
      </c>
      <c r="G97" s="51">
        <f>ROUND(F97/E97*100,1)</f>
        <v>92</v>
      </c>
      <c r="H97" s="41">
        <f>F97-E97</f>
        <v>-260.0775800000001</v>
      </c>
    </row>
    <row r="98" spans="1:8" ht="195.75" customHeight="1">
      <c r="A98" s="3" t="s">
        <v>346</v>
      </c>
      <c r="B98" s="16" t="s">
        <v>345</v>
      </c>
      <c r="C98" s="45">
        <v>784</v>
      </c>
      <c r="D98" s="45">
        <v>0</v>
      </c>
      <c r="E98" s="41">
        <f t="shared" si="4"/>
        <v>784</v>
      </c>
      <c r="F98" s="45">
        <v>784</v>
      </c>
      <c r="G98" s="51">
        <f>ROUND(F98/E98*100,1)</f>
        <v>100</v>
      </c>
      <c r="H98" s="41">
        <f>F98-E98</f>
        <v>0</v>
      </c>
    </row>
    <row r="99" spans="1:8" ht="105" customHeight="1">
      <c r="A99" s="3" t="s">
        <v>258</v>
      </c>
      <c r="B99" s="16" t="s">
        <v>259</v>
      </c>
      <c r="C99" s="45">
        <v>2449.563</v>
      </c>
      <c r="D99" s="45">
        <v>0</v>
      </c>
      <c r="E99" s="41">
        <f t="shared" si="4"/>
        <v>2449.563</v>
      </c>
      <c r="F99" s="45">
        <v>2189.48542</v>
      </c>
      <c r="G99" s="51">
        <f t="shared" si="5"/>
        <v>89.4</v>
      </c>
      <c r="H99" s="41">
        <f t="shared" si="6"/>
        <v>-260.0775800000001</v>
      </c>
    </row>
    <row r="100" spans="1:8" ht="57" customHeight="1">
      <c r="A100" s="3" t="s">
        <v>118</v>
      </c>
      <c r="B100" s="16" t="s">
        <v>119</v>
      </c>
      <c r="C100" s="45">
        <f>SUM(C101:C104)</f>
        <v>672830.37</v>
      </c>
      <c r="D100" s="45">
        <f>SUM(D101:D104)</f>
        <v>0</v>
      </c>
      <c r="E100" s="41">
        <f t="shared" si="4"/>
        <v>672830.37</v>
      </c>
      <c r="F100" s="45">
        <f>SUM(F101:F104)</f>
        <v>590559.45838</v>
      </c>
      <c r="G100" s="51">
        <f t="shared" si="5"/>
        <v>87.8</v>
      </c>
      <c r="H100" s="41">
        <f t="shared" si="6"/>
        <v>-82270.91162000003</v>
      </c>
    </row>
    <row r="101" spans="1:8" ht="102.75" customHeight="1">
      <c r="A101" s="3" t="s">
        <v>307</v>
      </c>
      <c r="B101" s="16" t="s">
        <v>308</v>
      </c>
      <c r="C101" s="45">
        <v>10500</v>
      </c>
      <c r="D101" s="45">
        <v>0</v>
      </c>
      <c r="E101" s="41">
        <f t="shared" si="4"/>
        <v>10500</v>
      </c>
      <c r="F101" s="45">
        <v>0</v>
      </c>
      <c r="G101" s="51">
        <f t="shared" si="5"/>
        <v>0</v>
      </c>
      <c r="H101" s="41">
        <f t="shared" si="6"/>
        <v>-10500</v>
      </c>
    </row>
    <row r="102" spans="1:8" ht="84.75" customHeight="1">
      <c r="A102" s="3" t="s">
        <v>117</v>
      </c>
      <c r="B102" s="16" t="s">
        <v>251</v>
      </c>
      <c r="C102" s="44">
        <v>558000</v>
      </c>
      <c r="D102" s="44">
        <v>0</v>
      </c>
      <c r="E102" s="41">
        <f t="shared" si="4"/>
        <v>558000</v>
      </c>
      <c r="F102" s="44">
        <v>558000</v>
      </c>
      <c r="G102" s="51">
        <f t="shared" si="5"/>
        <v>100</v>
      </c>
      <c r="H102" s="41">
        <f t="shared" si="6"/>
        <v>0</v>
      </c>
    </row>
    <row r="103" spans="1:8" ht="114.75" customHeight="1">
      <c r="A103" s="3" t="s">
        <v>84</v>
      </c>
      <c r="B103" s="16" t="s">
        <v>236</v>
      </c>
      <c r="C103" s="44">
        <v>48890.37</v>
      </c>
      <c r="D103" s="44">
        <v>0</v>
      </c>
      <c r="E103" s="41">
        <f t="shared" si="4"/>
        <v>48890.37</v>
      </c>
      <c r="F103" s="44">
        <v>32559.45838</v>
      </c>
      <c r="G103" s="51">
        <f t="shared" si="5"/>
        <v>66.6</v>
      </c>
      <c r="H103" s="41">
        <f t="shared" si="6"/>
        <v>-16330.911620000003</v>
      </c>
    </row>
    <row r="104" spans="1:8" ht="104.25" customHeight="1">
      <c r="A104" s="3" t="s">
        <v>264</v>
      </c>
      <c r="B104" s="16" t="s">
        <v>265</v>
      </c>
      <c r="C104" s="44">
        <v>55440</v>
      </c>
      <c r="D104" s="44">
        <v>0</v>
      </c>
      <c r="E104" s="41">
        <f t="shared" si="4"/>
        <v>55440</v>
      </c>
      <c r="F104" s="44">
        <v>0</v>
      </c>
      <c r="G104" s="51">
        <f t="shared" si="5"/>
        <v>0</v>
      </c>
      <c r="H104" s="41">
        <f t="shared" si="6"/>
        <v>-55440</v>
      </c>
    </row>
    <row r="105" spans="1:8" ht="69" customHeight="1">
      <c r="A105" s="3" t="s">
        <v>260</v>
      </c>
      <c r="B105" s="16" t="s">
        <v>261</v>
      </c>
      <c r="C105" s="45">
        <v>1049.814</v>
      </c>
      <c r="D105" s="45">
        <v>0</v>
      </c>
      <c r="E105" s="41">
        <f t="shared" si="4"/>
        <v>1049.814</v>
      </c>
      <c r="F105" s="45">
        <v>938.35198</v>
      </c>
      <c r="G105" s="51">
        <f t="shared" si="5"/>
        <v>89.4</v>
      </c>
      <c r="H105" s="41">
        <f t="shared" si="6"/>
        <v>-111.46202000000005</v>
      </c>
    </row>
    <row r="106" spans="1:8" ht="105.75" customHeight="1">
      <c r="A106" s="23" t="s">
        <v>145</v>
      </c>
      <c r="B106" s="22" t="s">
        <v>146</v>
      </c>
      <c r="C106" s="44">
        <v>7880</v>
      </c>
      <c r="D106" s="44">
        <v>0</v>
      </c>
      <c r="E106" s="41">
        <f t="shared" si="4"/>
        <v>7880</v>
      </c>
      <c r="F106" s="44">
        <v>5083.15388</v>
      </c>
      <c r="G106" s="51">
        <f t="shared" si="5"/>
        <v>64.5</v>
      </c>
      <c r="H106" s="41">
        <f t="shared" si="6"/>
        <v>-2796.84612</v>
      </c>
    </row>
    <row r="107" spans="1:8" ht="39.75" customHeight="1">
      <c r="A107" s="3" t="s">
        <v>90</v>
      </c>
      <c r="B107" s="16" t="s">
        <v>91</v>
      </c>
      <c r="C107" s="41">
        <f>SUM(C108:C123)</f>
        <v>118317.55</v>
      </c>
      <c r="D107" s="41">
        <f>SUM(D108:D123)</f>
        <v>973.52</v>
      </c>
      <c r="E107" s="41">
        <f t="shared" si="4"/>
        <v>119291.07</v>
      </c>
      <c r="F107" s="41">
        <f>SUM(F108:F123)</f>
        <v>92338.5444</v>
      </c>
      <c r="G107" s="51">
        <f t="shared" si="5"/>
        <v>77.4</v>
      </c>
      <c r="H107" s="41">
        <f t="shared" si="6"/>
        <v>-26952.525600000008</v>
      </c>
    </row>
    <row r="108" spans="1:8" ht="114" customHeight="1">
      <c r="A108" s="3" t="s">
        <v>309</v>
      </c>
      <c r="B108" s="16" t="s">
        <v>310</v>
      </c>
      <c r="C108" s="41">
        <v>836</v>
      </c>
      <c r="D108" s="41">
        <v>2440</v>
      </c>
      <c r="E108" s="41">
        <f t="shared" si="4"/>
        <v>3276</v>
      </c>
      <c r="F108" s="41">
        <v>0</v>
      </c>
      <c r="G108" s="51">
        <f t="shared" si="5"/>
        <v>0</v>
      </c>
      <c r="H108" s="41">
        <f t="shared" si="6"/>
        <v>-3276</v>
      </c>
    </row>
    <row r="109" spans="1:8" ht="52.5" customHeight="1">
      <c r="A109" s="3" t="s">
        <v>134</v>
      </c>
      <c r="B109" s="16" t="s">
        <v>235</v>
      </c>
      <c r="C109" s="41">
        <v>15154</v>
      </c>
      <c r="D109" s="41">
        <v>0</v>
      </c>
      <c r="E109" s="41">
        <f t="shared" si="4"/>
        <v>15154</v>
      </c>
      <c r="F109" s="41">
        <v>15154</v>
      </c>
      <c r="G109" s="51">
        <f t="shared" si="5"/>
        <v>100</v>
      </c>
      <c r="H109" s="41">
        <f t="shared" si="6"/>
        <v>0</v>
      </c>
    </row>
    <row r="110" spans="1:8" ht="75" customHeight="1">
      <c r="A110" s="3" t="s">
        <v>143</v>
      </c>
      <c r="B110" s="16" t="s">
        <v>144</v>
      </c>
      <c r="C110" s="44">
        <v>500</v>
      </c>
      <c r="D110" s="44">
        <v>0</v>
      </c>
      <c r="E110" s="41">
        <f t="shared" si="4"/>
        <v>500</v>
      </c>
      <c r="F110" s="44">
        <v>500</v>
      </c>
      <c r="G110" s="51">
        <f t="shared" si="5"/>
        <v>100</v>
      </c>
      <c r="H110" s="41">
        <f t="shared" si="6"/>
        <v>0</v>
      </c>
    </row>
    <row r="111" spans="1:8" ht="161.25" customHeight="1" hidden="1">
      <c r="A111" s="3" t="s">
        <v>133</v>
      </c>
      <c r="B111" s="16" t="s">
        <v>311</v>
      </c>
      <c r="C111" s="41">
        <v>0</v>
      </c>
      <c r="D111" s="41">
        <v>0</v>
      </c>
      <c r="E111" s="41">
        <f t="shared" si="4"/>
        <v>0</v>
      </c>
      <c r="F111" s="41">
        <v>0</v>
      </c>
      <c r="G111" s="51" t="e">
        <f t="shared" si="5"/>
        <v>#DIV/0!</v>
      </c>
      <c r="H111" s="41">
        <f t="shared" si="6"/>
        <v>0</v>
      </c>
    </row>
    <row r="112" spans="1:8" ht="108" customHeight="1" hidden="1">
      <c r="A112" s="3" t="s">
        <v>137</v>
      </c>
      <c r="B112" s="16" t="s">
        <v>312</v>
      </c>
      <c r="C112" s="44">
        <v>0</v>
      </c>
      <c r="D112" s="44">
        <v>0</v>
      </c>
      <c r="E112" s="41">
        <f t="shared" si="4"/>
        <v>0</v>
      </c>
      <c r="F112" s="44">
        <v>0</v>
      </c>
      <c r="G112" s="51" t="e">
        <f t="shared" si="5"/>
        <v>#DIV/0!</v>
      </c>
      <c r="H112" s="41">
        <f t="shared" si="6"/>
        <v>0</v>
      </c>
    </row>
    <row r="113" spans="1:8" ht="147" customHeight="1">
      <c r="A113" s="3" t="s">
        <v>133</v>
      </c>
      <c r="B113" s="16" t="s">
        <v>311</v>
      </c>
      <c r="C113" s="44">
        <v>692</v>
      </c>
      <c r="D113" s="44">
        <v>0</v>
      </c>
      <c r="E113" s="41">
        <f t="shared" si="4"/>
        <v>692</v>
      </c>
      <c r="F113" s="44">
        <v>0</v>
      </c>
      <c r="G113" s="51">
        <f t="shared" si="5"/>
        <v>0</v>
      </c>
      <c r="H113" s="41">
        <f t="shared" si="6"/>
        <v>-692</v>
      </c>
    </row>
    <row r="114" spans="1:8" ht="117" customHeight="1">
      <c r="A114" s="3" t="s">
        <v>137</v>
      </c>
      <c r="B114" s="16" t="s">
        <v>312</v>
      </c>
      <c r="C114" s="44">
        <v>743</v>
      </c>
      <c r="D114" s="44">
        <v>0</v>
      </c>
      <c r="E114" s="41">
        <f t="shared" si="4"/>
        <v>743</v>
      </c>
      <c r="F114" s="44">
        <v>0</v>
      </c>
      <c r="G114" s="51">
        <f t="shared" si="5"/>
        <v>0</v>
      </c>
      <c r="H114" s="41">
        <f t="shared" si="6"/>
        <v>-743</v>
      </c>
    </row>
    <row r="115" spans="1:8" ht="82.5" customHeight="1">
      <c r="A115" s="3" t="s">
        <v>86</v>
      </c>
      <c r="B115" s="16" t="s">
        <v>162</v>
      </c>
      <c r="C115" s="44">
        <v>212</v>
      </c>
      <c r="D115" s="44">
        <v>0</v>
      </c>
      <c r="E115" s="41">
        <f t="shared" si="4"/>
        <v>212</v>
      </c>
      <c r="F115" s="44">
        <v>212</v>
      </c>
      <c r="G115" s="51">
        <f t="shared" si="5"/>
        <v>100</v>
      </c>
      <c r="H115" s="41">
        <f t="shared" si="6"/>
        <v>0</v>
      </c>
    </row>
    <row r="116" spans="1:8" ht="55.5" customHeight="1">
      <c r="A116" s="3" t="s">
        <v>138</v>
      </c>
      <c r="B116" s="16" t="s">
        <v>141</v>
      </c>
      <c r="C116" s="44">
        <v>1350</v>
      </c>
      <c r="D116" s="44">
        <v>0</v>
      </c>
      <c r="E116" s="41">
        <f t="shared" si="4"/>
        <v>1350</v>
      </c>
      <c r="F116" s="44">
        <v>1350</v>
      </c>
      <c r="G116" s="51">
        <f t="shared" si="5"/>
        <v>100</v>
      </c>
      <c r="H116" s="41">
        <f t="shared" si="6"/>
        <v>0</v>
      </c>
    </row>
    <row r="117" spans="1:8" ht="89.25" customHeight="1">
      <c r="A117" s="3" t="s">
        <v>139</v>
      </c>
      <c r="B117" s="16" t="s">
        <v>142</v>
      </c>
      <c r="C117" s="44">
        <v>1000</v>
      </c>
      <c r="D117" s="44">
        <v>0</v>
      </c>
      <c r="E117" s="41">
        <f t="shared" si="4"/>
        <v>1000</v>
      </c>
      <c r="F117" s="44">
        <v>1000</v>
      </c>
      <c r="G117" s="51">
        <f t="shared" si="5"/>
        <v>100</v>
      </c>
      <c r="H117" s="41">
        <f t="shared" si="6"/>
        <v>0</v>
      </c>
    </row>
    <row r="118" spans="1:8" ht="67.5" customHeight="1">
      <c r="A118" s="3" t="s">
        <v>140</v>
      </c>
      <c r="B118" s="16" t="s">
        <v>234</v>
      </c>
      <c r="C118" s="44">
        <v>965.8</v>
      </c>
      <c r="D118" s="44">
        <v>0</v>
      </c>
      <c r="E118" s="41">
        <f t="shared" si="4"/>
        <v>965.8</v>
      </c>
      <c r="F118" s="44">
        <v>965.8</v>
      </c>
      <c r="G118" s="51">
        <f t="shared" si="5"/>
        <v>100</v>
      </c>
      <c r="H118" s="41">
        <f t="shared" si="6"/>
        <v>0</v>
      </c>
    </row>
    <row r="119" spans="1:8" ht="99.75" customHeight="1">
      <c r="A119" s="3" t="s">
        <v>87</v>
      </c>
      <c r="B119" s="16" t="s">
        <v>163</v>
      </c>
      <c r="C119" s="45">
        <v>31013</v>
      </c>
      <c r="D119" s="45">
        <v>0</v>
      </c>
      <c r="E119" s="41">
        <f t="shared" si="4"/>
        <v>31013</v>
      </c>
      <c r="F119" s="45">
        <v>31013</v>
      </c>
      <c r="G119" s="51">
        <f t="shared" si="5"/>
        <v>100</v>
      </c>
      <c r="H119" s="41">
        <f t="shared" si="6"/>
        <v>0</v>
      </c>
    </row>
    <row r="120" spans="1:8" ht="99.75" customHeight="1">
      <c r="A120" s="3" t="s">
        <v>266</v>
      </c>
      <c r="B120" s="16" t="s">
        <v>267</v>
      </c>
      <c r="C120" s="44">
        <v>3596</v>
      </c>
      <c r="D120" s="44">
        <v>0</v>
      </c>
      <c r="E120" s="41">
        <f t="shared" si="4"/>
        <v>3596</v>
      </c>
      <c r="F120" s="44">
        <v>0</v>
      </c>
      <c r="G120" s="51">
        <f t="shared" si="5"/>
        <v>0</v>
      </c>
      <c r="H120" s="41">
        <f t="shared" si="6"/>
        <v>-3596</v>
      </c>
    </row>
    <row r="121" spans="1:8" ht="97.5" customHeight="1">
      <c r="A121" s="3" t="s">
        <v>272</v>
      </c>
      <c r="B121" s="16" t="s">
        <v>273</v>
      </c>
      <c r="C121" s="44">
        <v>42265.75</v>
      </c>
      <c r="D121" s="44">
        <v>-1466.48</v>
      </c>
      <c r="E121" s="41">
        <f t="shared" si="4"/>
        <v>40799.27</v>
      </c>
      <c r="F121" s="44">
        <v>30586.0806</v>
      </c>
      <c r="G121" s="51">
        <f t="shared" si="5"/>
        <v>75</v>
      </c>
      <c r="H121" s="41">
        <f t="shared" si="6"/>
        <v>-10213.189399999996</v>
      </c>
    </row>
    <row r="122" spans="1:8" ht="84.75" customHeight="1">
      <c r="A122" s="3" t="s">
        <v>321</v>
      </c>
      <c r="B122" s="16" t="s">
        <v>322</v>
      </c>
      <c r="C122" s="44">
        <v>1405</v>
      </c>
      <c r="D122" s="44">
        <v>0</v>
      </c>
      <c r="E122" s="41">
        <f t="shared" si="4"/>
        <v>1405</v>
      </c>
      <c r="F122" s="44">
        <v>1405</v>
      </c>
      <c r="G122" s="51">
        <f t="shared" si="5"/>
        <v>100</v>
      </c>
      <c r="H122" s="41">
        <f t="shared" si="6"/>
        <v>0</v>
      </c>
    </row>
    <row r="123" spans="1:8" ht="101.25" customHeight="1">
      <c r="A123" s="3" t="s">
        <v>323</v>
      </c>
      <c r="B123" s="16" t="s">
        <v>324</v>
      </c>
      <c r="C123" s="44">
        <v>18585</v>
      </c>
      <c r="D123" s="44">
        <v>0</v>
      </c>
      <c r="E123" s="41">
        <f t="shared" si="4"/>
        <v>18585</v>
      </c>
      <c r="F123" s="44">
        <v>10152.6638</v>
      </c>
      <c r="G123" s="51">
        <f t="shared" si="5"/>
        <v>54.6</v>
      </c>
      <c r="H123" s="41">
        <f t="shared" si="6"/>
        <v>-8432.3362</v>
      </c>
    </row>
    <row r="124" spans="1:8" ht="39.75" customHeight="1">
      <c r="A124" s="3" t="s">
        <v>5</v>
      </c>
      <c r="B124" s="16" t="s">
        <v>169</v>
      </c>
      <c r="C124" s="45">
        <f>C125+C126+C127+C130+C138+C141+C142+C143+C144+C145</f>
        <v>4118517</v>
      </c>
      <c r="D124" s="45">
        <f>D125+D126+D127+D130+D138+D141+D142+D143+D144+D145</f>
        <v>-12049</v>
      </c>
      <c r="E124" s="41">
        <f t="shared" si="4"/>
        <v>4106468</v>
      </c>
      <c r="F124" s="45">
        <f>F125+F126+F127+F130+F138+F141+F142+F143+F144+F145</f>
        <v>4022454.1579800006</v>
      </c>
      <c r="G124" s="51">
        <f t="shared" si="5"/>
        <v>98</v>
      </c>
      <c r="H124" s="41">
        <f t="shared" si="6"/>
        <v>-84013.8420199994</v>
      </c>
    </row>
    <row r="125" spans="1:8" ht="68.25" customHeight="1">
      <c r="A125" s="5" t="s">
        <v>268</v>
      </c>
      <c r="B125" s="16" t="s">
        <v>269</v>
      </c>
      <c r="C125" s="45">
        <v>643</v>
      </c>
      <c r="D125" s="45">
        <v>0</v>
      </c>
      <c r="E125" s="41">
        <f t="shared" si="4"/>
        <v>643</v>
      </c>
      <c r="F125" s="45">
        <v>284.729</v>
      </c>
      <c r="G125" s="51">
        <f t="shared" si="5"/>
        <v>44.3</v>
      </c>
      <c r="H125" s="41">
        <f t="shared" si="6"/>
        <v>-358.271</v>
      </c>
    </row>
    <row r="126" spans="1:8" ht="54" customHeight="1">
      <c r="A126" s="5" t="s">
        <v>43</v>
      </c>
      <c r="B126" s="16" t="s">
        <v>148</v>
      </c>
      <c r="C126" s="45">
        <v>18228</v>
      </c>
      <c r="D126" s="45">
        <v>1957</v>
      </c>
      <c r="E126" s="41">
        <f t="shared" si="4"/>
        <v>20185</v>
      </c>
      <c r="F126" s="45">
        <v>20185</v>
      </c>
      <c r="G126" s="51">
        <f t="shared" si="5"/>
        <v>100</v>
      </c>
      <c r="H126" s="41">
        <f t="shared" si="6"/>
        <v>0</v>
      </c>
    </row>
    <row r="127" spans="1:8" ht="51.75" customHeight="1">
      <c r="A127" s="3" t="s">
        <v>37</v>
      </c>
      <c r="B127" s="16" t="s">
        <v>164</v>
      </c>
      <c r="C127" s="45">
        <f>C128+C129</f>
        <v>85572</v>
      </c>
      <c r="D127" s="45">
        <f>D128+D129</f>
        <v>0</v>
      </c>
      <c r="E127" s="41">
        <f t="shared" si="4"/>
        <v>85572</v>
      </c>
      <c r="F127" s="45">
        <f>F128+F129</f>
        <v>83625.25594</v>
      </c>
      <c r="G127" s="51">
        <f t="shared" si="5"/>
        <v>97.7</v>
      </c>
      <c r="H127" s="41">
        <f t="shared" si="6"/>
        <v>-1946.7440599999973</v>
      </c>
    </row>
    <row r="128" spans="1:8" ht="89.25" customHeight="1">
      <c r="A128" s="3" t="s">
        <v>50</v>
      </c>
      <c r="B128" s="16" t="s">
        <v>165</v>
      </c>
      <c r="C128" s="45">
        <v>19160</v>
      </c>
      <c r="D128" s="45">
        <v>0</v>
      </c>
      <c r="E128" s="41">
        <f t="shared" si="4"/>
        <v>19160</v>
      </c>
      <c r="F128" s="45">
        <v>19032.96</v>
      </c>
      <c r="G128" s="51">
        <f t="shared" si="5"/>
        <v>99.3</v>
      </c>
      <c r="H128" s="41">
        <f t="shared" si="6"/>
        <v>-127.04000000000087</v>
      </c>
    </row>
    <row r="129" spans="1:8" ht="81.75" customHeight="1">
      <c r="A129" s="3" t="s">
        <v>54</v>
      </c>
      <c r="B129" s="16" t="s">
        <v>166</v>
      </c>
      <c r="C129" s="45">
        <v>66412</v>
      </c>
      <c r="D129" s="45">
        <v>0</v>
      </c>
      <c r="E129" s="41">
        <f t="shared" si="4"/>
        <v>66412</v>
      </c>
      <c r="F129" s="45">
        <v>64592.29594</v>
      </c>
      <c r="G129" s="51">
        <f t="shared" si="5"/>
        <v>97.3</v>
      </c>
      <c r="H129" s="41">
        <f t="shared" si="6"/>
        <v>-1819.7040599999964</v>
      </c>
    </row>
    <row r="130" spans="1:8" ht="53.25" customHeight="1">
      <c r="A130" s="3" t="s">
        <v>38</v>
      </c>
      <c r="B130" s="16" t="s">
        <v>170</v>
      </c>
      <c r="C130" s="45">
        <f>SUM(C131:C137)</f>
        <v>157725</v>
      </c>
      <c r="D130" s="45">
        <f>SUM(D131:D137)</f>
        <v>0</v>
      </c>
      <c r="E130" s="41">
        <f t="shared" si="4"/>
        <v>157725</v>
      </c>
      <c r="F130" s="45">
        <f>SUM(F131:F137)</f>
        <v>155410.2135</v>
      </c>
      <c r="G130" s="51">
        <f t="shared" si="5"/>
        <v>98.5</v>
      </c>
      <c r="H130" s="41">
        <f t="shared" si="6"/>
        <v>-2314.7864999999874</v>
      </c>
    </row>
    <row r="131" spans="1:8" ht="144.75" customHeight="1">
      <c r="A131" s="3" t="s">
        <v>100</v>
      </c>
      <c r="B131" s="16" t="s">
        <v>171</v>
      </c>
      <c r="C131" s="45">
        <v>2456</v>
      </c>
      <c r="D131" s="45">
        <v>0</v>
      </c>
      <c r="E131" s="41">
        <f t="shared" si="4"/>
        <v>2456</v>
      </c>
      <c r="F131" s="45">
        <v>2456</v>
      </c>
      <c r="G131" s="51">
        <f t="shared" si="5"/>
        <v>100</v>
      </c>
      <c r="H131" s="41">
        <f t="shared" si="6"/>
        <v>0</v>
      </c>
    </row>
    <row r="132" spans="1:8" ht="134.25" customHeight="1">
      <c r="A132" s="3" t="s">
        <v>157</v>
      </c>
      <c r="B132" s="16" t="s">
        <v>172</v>
      </c>
      <c r="C132" s="45">
        <v>12280</v>
      </c>
      <c r="D132" s="45">
        <v>0</v>
      </c>
      <c r="E132" s="41">
        <f t="shared" si="4"/>
        <v>12280</v>
      </c>
      <c r="F132" s="45">
        <v>12280</v>
      </c>
      <c r="G132" s="51">
        <f t="shared" si="5"/>
        <v>100</v>
      </c>
      <c r="H132" s="41">
        <f t="shared" si="6"/>
        <v>0</v>
      </c>
    </row>
    <row r="133" spans="1:8" ht="103.5" customHeight="1">
      <c r="A133" s="3" t="s">
        <v>51</v>
      </c>
      <c r="B133" s="16" t="s">
        <v>173</v>
      </c>
      <c r="C133" s="45">
        <v>11985</v>
      </c>
      <c r="D133" s="45">
        <v>0</v>
      </c>
      <c r="E133" s="41">
        <f t="shared" si="4"/>
        <v>11985</v>
      </c>
      <c r="F133" s="45">
        <v>11985</v>
      </c>
      <c r="G133" s="51">
        <f t="shared" si="5"/>
        <v>100</v>
      </c>
      <c r="H133" s="41">
        <f t="shared" si="6"/>
        <v>0</v>
      </c>
    </row>
    <row r="134" spans="1:8" ht="123.75" customHeight="1">
      <c r="A134" s="3" t="s">
        <v>52</v>
      </c>
      <c r="B134" s="16" t="s">
        <v>174</v>
      </c>
      <c r="C134" s="45">
        <v>13259</v>
      </c>
      <c r="D134" s="45">
        <v>0</v>
      </c>
      <c r="E134" s="41">
        <f t="shared" si="4"/>
        <v>13259</v>
      </c>
      <c r="F134" s="45">
        <v>13259</v>
      </c>
      <c r="G134" s="51">
        <f t="shared" si="5"/>
        <v>100</v>
      </c>
      <c r="H134" s="41">
        <f t="shared" si="6"/>
        <v>0</v>
      </c>
    </row>
    <row r="135" spans="1:8" ht="131.25" customHeight="1">
      <c r="A135" s="3" t="s">
        <v>57</v>
      </c>
      <c r="B135" s="16" t="s">
        <v>175</v>
      </c>
      <c r="C135" s="45">
        <v>1188</v>
      </c>
      <c r="D135" s="45">
        <v>0</v>
      </c>
      <c r="E135" s="41">
        <f t="shared" si="4"/>
        <v>1188</v>
      </c>
      <c r="F135" s="45">
        <v>1188</v>
      </c>
      <c r="G135" s="51">
        <f t="shared" si="5"/>
        <v>100</v>
      </c>
      <c r="H135" s="41">
        <f t="shared" si="6"/>
        <v>0</v>
      </c>
    </row>
    <row r="136" spans="1:8" ht="105.75" customHeight="1">
      <c r="A136" s="3" t="s">
        <v>56</v>
      </c>
      <c r="B136" s="16" t="s">
        <v>176</v>
      </c>
      <c r="C136" s="45">
        <v>40</v>
      </c>
      <c r="D136" s="45">
        <v>0</v>
      </c>
      <c r="E136" s="41">
        <f t="shared" si="4"/>
        <v>40</v>
      </c>
      <c r="F136" s="45">
        <v>17.8165</v>
      </c>
      <c r="G136" s="51">
        <f t="shared" si="5"/>
        <v>44.5</v>
      </c>
      <c r="H136" s="41">
        <f t="shared" si="6"/>
        <v>-22.1835</v>
      </c>
    </row>
    <row r="137" spans="1:8" ht="161.25" customHeight="1">
      <c r="A137" s="3" t="s">
        <v>55</v>
      </c>
      <c r="B137" s="16" t="s">
        <v>177</v>
      </c>
      <c r="C137" s="45">
        <v>116517</v>
      </c>
      <c r="D137" s="45">
        <v>0</v>
      </c>
      <c r="E137" s="41">
        <f t="shared" si="4"/>
        <v>116517</v>
      </c>
      <c r="F137" s="45">
        <v>114224.397</v>
      </c>
      <c r="G137" s="51">
        <f t="shared" si="5"/>
        <v>98</v>
      </c>
      <c r="H137" s="41">
        <f t="shared" si="6"/>
        <v>-2292.603000000003</v>
      </c>
    </row>
    <row r="138" spans="1:8" ht="96.75" customHeight="1">
      <c r="A138" s="3" t="s">
        <v>39</v>
      </c>
      <c r="B138" s="16" t="s">
        <v>178</v>
      </c>
      <c r="C138" s="45">
        <f>C139+C140</f>
        <v>74718</v>
      </c>
      <c r="D138" s="45">
        <f>D139+D140</f>
        <v>0</v>
      </c>
      <c r="E138" s="41">
        <f t="shared" si="4"/>
        <v>74718</v>
      </c>
      <c r="F138" s="45">
        <f>F139+F140</f>
        <v>56635.52465</v>
      </c>
      <c r="G138" s="51">
        <f t="shared" si="5"/>
        <v>75.8</v>
      </c>
      <c r="H138" s="41">
        <f t="shared" si="6"/>
        <v>-18082.47535</v>
      </c>
    </row>
    <row r="139" spans="1:8" ht="115.5" customHeight="1">
      <c r="A139" s="3" t="s">
        <v>53</v>
      </c>
      <c r="B139" s="16" t="s">
        <v>179</v>
      </c>
      <c r="C139" s="45">
        <v>5380</v>
      </c>
      <c r="D139" s="45">
        <v>0</v>
      </c>
      <c r="E139" s="41">
        <f t="shared" si="4"/>
        <v>5380</v>
      </c>
      <c r="F139" s="45">
        <v>4710.90003</v>
      </c>
      <c r="G139" s="51">
        <f t="shared" si="5"/>
        <v>87.6</v>
      </c>
      <c r="H139" s="41">
        <f t="shared" si="6"/>
        <v>-669.0999700000002</v>
      </c>
    </row>
    <row r="140" spans="1:8" ht="111.75" customHeight="1">
      <c r="A140" s="3" t="s">
        <v>58</v>
      </c>
      <c r="B140" s="16" t="s">
        <v>180</v>
      </c>
      <c r="C140" s="45">
        <v>69338</v>
      </c>
      <c r="D140" s="45">
        <v>0</v>
      </c>
      <c r="E140" s="41">
        <f t="shared" si="4"/>
        <v>69338</v>
      </c>
      <c r="F140" s="45">
        <v>51924.62462</v>
      </c>
      <c r="G140" s="51">
        <f t="shared" si="5"/>
        <v>74.9</v>
      </c>
      <c r="H140" s="41">
        <f t="shared" si="6"/>
        <v>-17413.375379999998</v>
      </c>
    </row>
    <row r="141" spans="1:8" ht="99" customHeight="1" hidden="1">
      <c r="A141" s="3" t="s">
        <v>115</v>
      </c>
      <c r="B141" s="16" t="s">
        <v>116</v>
      </c>
      <c r="C141" s="45">
        <v>0</v>
      </c>
      <c r="D141" s="45">
        <v>0</v>
      </c>
      <c r="E141" s="41">
        <f t="shared" si="4"/>
        <v>0</v>
      </c>
      <c r="F141" s="45">
        <v>0</v>
      </c>
      <c r="G141" s="51" t="e">
        <f t="shared" si="5"/>
        <v>#DIV/0!</v>
      </c>
      <c r="H141" s="41">
        <f t="shared" si="6"/>
        <v>0</v>
      </c>
    </row>
    <row r="142" spans="1:8" ht="52.5" customHeight="1">
      <c r="A142" s="3" t="s">
        <v>205</v>
      </c>
      <c r="B142" s="16" t="s">
        <v>207</v>
      </c>
      <c r="C142" s="45">
        <v>26951</v>
      </c>
      <c r="D142" s="45">
        <v>0</v>
      </c>
      <c r="E142" s="41">
        <f t="shared" si="4"/>
        <v>26951</v>
      </c>
      <c r="F142" s="45">
        <v>26950.446</v>
      </c>
      <c r="G142" s="51">
        <f t="shared" si="5"/>
        <v>100</v>
      </c>
      <c r="H142" s="41">
        <f t="shared" si="6"/>
        <v>-0.5540000000000873</v>
      </c>
    </row>
    <row r="143" spans="1:8" ht="69" customHeight="1">
      <c r="A143" s="3" t="s">
        <v>75</v>
      </c>
      <c r="B143" s="16" t="s">
        <v>202</v>
      </c>
      <c r="C143" s="45">
        <v>68390</v>
      </c>
      <c r="D143" s="45">
        <v>0</v>
      </c>
      <c r="E143" s="41">
        <f t="shared" si="4"/>
        <v>68390</v>
      </c>
      <c r="F143" s="45">
        <v>64868.3102</v>
      </c>
      <c r="G143" s="51">
        <f t="shared" si="5"/>
        <v>94.9</v>
      </c>
      <c r="H143" s="41">
        <f t="shared" si="6"/>
        <v>-3521.6898</v>
      </c>
    </row>
    <row r="144" spans="1:8" ht="53.25" customHeight="1">
      <c r="A144" s="3" t="s">
        <v>206</v>
      </c>
      <c r="B144" s="16" t="s">
        <v>208</v>
      </c>
      <c r="C144" s="45">
        <v>2410</v>
      </c>
      <c r="D144" s="45">
        <v>-373</v>
      </c>
      <c r="E144" s="41">
        <f t="shared" si="4"/>
        <v>2037</v>
      </c>
      <c r="F144" s="45">
        <v>1102.07993</v>
      </c>
      <c r="G144" s="51">
        <f t="shared" si="5"/>
        <v>54.1</v>
      </c>
      <c r="H144" s="41">
        <f t="shared" si="6"/>
        <v>-934.9200699999999</v>
      </c>
    </row>
    <row r="145" spans="1:8" ht="36.75" customHeight="1">
      <c r="A145" s="3" t="s">
        <v>36</v>
      </c>
      <c r="B145" s="16" t="s">
        <v>181</v>
      </c>
      <c r="C145" s="45">
        <f>SUM(C146:C151)</f>
        <v>3683880</v>
      </c>
      <c r="D145" s="45">
        <f>SUM(D146:D151)</f>
        <v>-13633</v>
      </c>
      <c r="E145" s="41">
        <f t="shared" si="4"/>
        <v>3670247</v>
      </c>
      <c r="F145" s="45">
        <f>SUM(F146:F151)</f>
        <v>3613392.5987600004</v>
      </c>
      <c r="G145" s="51">
        <f t="shared" si="5"/>
        <v>98.5</v>
      </c>
      <c r="H145" s="41">
        <f t="shared" si="6"/>
        <v>-56854.40123999957</v>
      </c>
    </row>
    <row r="146" spans="1:8" ht="68.25" customHeight="1">
      <c r="A146" s="3" t="s">
        <v>99</v>
      </c>
      <c r="B146" s="16" t="s">
        <v>182</v>
      </c>
      <c r="C146" s="45">
        <v>46262</v>
      </c>
      <c r="D146" s="45">
        <v>0</v>
      </c>
      <c r="E146" s="41">
        <f t="shared" si="4"/>
        <v>46262</v>
      </c>
      <c r="F146" s="45">
        <v>46159.791</v>
      </c>
      <c r="G146" s="51">
        <f t="shared" si="5"/>
        <v>99.8</v>
      </c>
      <c r="H146" s="41">
        <f t="shared" si="6"/>
        <v>-102.20900000000256</v>
      </c>
    </row>
    <row r="147" spans="1:8" ht="198" customHeight="1">
      <c r="A147" s="3" t="s">
        <v>59</v>
      </c>
      <c r="B147" s="16" t="s">
        <v>183</v>
      </c>
      <c r="C147" s="45">
        <v>2270359</v>
      </c>
      <c r="D147" s="45">
        <v>0</v>
      </c>
      <c r="E147" s="41">
        <f t="shared" si="4"/>
        <v>2270359</v>
      </c>
      <c r="F147" s="45">
        <v>2269879.321</v>
      </c>
      <c r="G147" s="51">
        <f t="shared" si="5"/>
        <v>100</v>
      </c>
      <c r="H147" s="41">
        <f t="shared" si="6"/>
        <v>-479.6790000000037</v>
      </c>
    </row>
    <row r="148" spans="1:8" ht="117" customHeight="1">
      <c r="A148" s="3" t="s">
        <v>60</v>
      </c>
      <c r="B148" s="16" t="s">
        <v>184</v>
      </c>
      <c r="C148" s="45">
        <v>1197</v>
      </c>
      <c r="D148" s="45">
        <v>0</v>
      </c>
      <c r="E148" s="41">
        <f t="shared" si="4"/>
        <v>1197</v>
      </c>
      <c r="F148" s="45">
        <v>977.40976</v>
      </c>
      <c r="G148" s="51">
        <f t="shared" si="5"/>
        <v>81.7</v>
      </c>
      <c r="H148" s="41">
        <f t="shared" si="6"/>
        <v>-219.59024</v>
      </c>
    </row>
    <row r="149" spans="1:8" ht="181.5" customHeight="1">
      <c r="A149" s="3" t="s">
        <v>61</v>
      </c>
      <c r="B149" s="16" t="s">
        <v>185</v>
      </c>
      <c r="C149" s="45">
        <v>175303</v>
      </c>
      <c r="D149" s="45">
        <v>-13633</v>
      </c>
      <c r="E149" s="41">
        <f t="shared" si="4"/>
        <v>161670</v>
      </c>
      <c r="F149" s="45">
        <v>127899.585</v>
      </c>
      <c r="G149" s="51">
        <f t="shared" si="5"/>
        <v>79.1</v>
      </c>
      <c r="H149" s="41">
        <f t="shared" si="6"/>
        <v>-33770.41499999999</v>
      </c>
    </row>
    <row r="150" spans="1:8" ht="130.5" customHeight="1">
      <c r="A150" s="3" t="s">
        <v>71</v>
      </c>
      <c r="B150" s="16" t="s">
        <v>186</v>
      </c>
      <c r="C150" s="45">
        <v>76694</v>
      </c>
      <c r="D150" s="45">
        <v>0</v>
      </c>
      <c r="E150" s="41">
        <f t="shared" si="4"/>
        <v>76694</v>
      </c>
      <c r="F150" s="45">
        <v>54431.158</v>
      </c>
      <c r="G150" s="51">
        <f t="shared" si="5"/>
        <v>71</v>
      </c>
      <c r="H150" s="41">
        <f t="shared" si="6"/>
        <v>-22262.841999999997</v>
      </c>
    </row>
    <row r="151" spans="1:8" ht="151.5" customHeight="1">
      <c r="A151" s="3" t="s">
        <v>76</v>
      </c>
      <c r="B151" s="16" t="s">
        <v>187</v>
      </c>
      <c r="C151" s="45">
        <v>1114065</v>
      </c>
      <c r="D151" s="45">
        <v>0</v>
      </c>
      <c r="E151" s="41">
        <f t="shared" si="4"/>
        <v>1114065</v>
      </c>
      <c r="F151" s="45">
        <v>1114045.334</v>
      </c>
      <c r="G151" s="51">
        <f t="shared" si="5"/>
        <v>100</v>
      </c>
      <c r="H151" s="41">
        <f t="shared" si="6"/>
        <v>-19.665999999968335</v>
      </c>
    </row>
    <row r="152" spans="1:8" ht="21.75" customHeight="1">
      <c r="A152" s="3" t="s">
        <v>92</v>
      </c>
      <c r="B152" s="16" t="s">
        <v>188</v>
      </c>
      <c r="C152" s="45">
        <f>C153+C154+C174</f>
        <v>2567172.3899999997</v>
      </c>
      <c r="D152" s="45">
        <f>D153+D154+D174</f>
        <v>344398.86</v>
      </c>
      <c r="E152" s="41">
        <f t="shared" si="4"/>
        <v>2911571.2499999995</v>
      </c>
      <c r="F152" s="45">
        <f>F153+F154+F174</f>
        <v>2603489.98005</v>
      </c>
      <c r="G152" s="51">
        <f t="shared" si="5"/>
        <v>89.4</v>
      </c>
      <c r="H152" s="41">
        <f t="shared" si="6"/>
        <v>-308081.26994999964</v>
      </c>
    </row>
    <row r="153" spans="1:8" ht="73.5" customHeight="1">
      <c r="A153" s="3" t="s">
        <v>136</v>
      </c>
      <c r="B153" s="16" t="s">
        <v>135</v>
      </c>
      <c r="C153" s="45">
        <v>16915</v>
      </c>
      <c r="D153" s="45">
        <v>0</v>
      </c>
      <c r="E153" s="41">
        <f t="shared" si="4"/>
        <v>16915</v>
      </c>
      <c r="F153" s="45">
        <v>16915</v>
      </c>
      <c r="G153" s="51">
        <f t="shared" si="5"/>
        <v>100</v>
      </c>
      <c r="H153" s="41">
        <f t="shared" si="6"/>
        <v>0</v>
      </c>
    </row>
    <row r="154" spans="1:8" ht="83.25" customHeight="1">
      <c r="A154" s="3" t="s">
        <v>93</v>
      </c>
      <c r="B154" s="16" t="s">
        <v>189</v>
      </c>
      <c r="C154" s="45">
        <f>SUM(C155:C173)</f>
        <v>1902698.0159999998</v>
      </c>
      <c r="D154" s="45">
        <f>SUM(D155:D173)</f>
        <v>-5601.14</v>
      </c>
      <c r="E154" s="41">
        <f t="shared" si="4"/>
        <v>1897096.876</v>
      </c>
      <c r="F154" s="45">
        <f>SUM(F155:F173)</f>
        <v>1689628.66905</v>
      </c>
      <c r="G154" s="51">
        <f t="shared" si="5"/>
        <v>89.1</v>
      </c>
      <c r="H154" s="41">
        <f t="shared" si="6"/>
        <v>-207468.20695000002</v>
      </c>
    </row>
    <row r="155" spans="1:8" ht="183.75" customHeight="1">
      <c r="A155" s="3" t="s">
        <v>262</v>
      </c>
      <c r="B155" s="16" t="s">
        <v>263</v>
      </c>
      <c r="C155" s="45">
        <v>500000</v>
      </c>
      <c r="D155" s="45">
        <v>0</v>
      </c>
      <c r="E155" s="41">
        <f t="shared" si="4"/>
        <v>500000</v>
      </c>
      <c r="F155" s="45">
        <v>500000</v>
      </c>
      <c r="G155" s="51">
        <f t="shared" si="5"/>
        <v>100</v>
      </c>
      <c r="H155" s="41">
        <f t="shared" si="6"/>
        <v>0</v>
      </c>
    </row>
    <row r="156" spans="1:8" ht="177" customHeight="1">
      <c r="A156" s="3" t="s">
        <v>147</v>
      </c>
      <c r="B156" s="26" t="s">
        <v>191</v>
      </c>
      <c r="C156" s="45">
        <v>8080.808</v>
      </c>
      <c r="D156" s="45">
        <v>0</v>
      </c>
      <c r="E156" s="41">
        <f t="shared" si="4"/>
        <v>8080.808</v>
      </c>
      <c r="F156" s="45">
        <v>8080.808</v>
      </c>
      <c r="G156" s="51">
        <f t="shared" si="5"/>
        <v>100</v>
      </c>
      <c r="H156" s="41">
        <f t="shared" si="6"/>
        <v>0</v>
      </c>
    </row>
    <row r="157" spans="1:8" ht="177" customHeight="1">
      <c r="A157" s="3" t="s">
        <v>253</v>
      </c>
      <c r="B157" s="26" t="s">
        <v>190</v>
      </c>
      <c r="C157" s="45">
        <v>800000</v>
      </c>
      <c r="D157" s="45">
        <v>0</v>
      </c>
      <c r="E157" s="41">
        <f t="shared" si="4"/>
        <v>800000</v>
      </c>
      <c r="F157" s="45">
        <v>676890.33736</v>
      </c>
      <c r="G157" s="51">
        <f t="shared" si="5"/>
        <v>84.6</v>
      </c>
      <c r="H157" s="41">
        <f t="shared" si="6"/>
        <v>-123109.66264</v>
      </c>
    </row>
    <row r="158" spans="1:8" ht="87.75" customHeight="1">
      <c r="A158" s="3" t="s">
        <v>154</v>
      </c>
      <c r="B158" s="16" t="s">
        <v>192</v>
      </c>
      <c r="C158" s="45">
        <v>28205.614</v>
      </c>
      <c r="D158" s="45">
        <v>0</v>
      </c>
      <c r="E158" s="41">
        <f aca="true" t="shared" si="7" ref="E158:E197">C158+D158</f>
        <v>28205.614</v>
      </c>
      <c r="F158" s="45">
        <v>28205.614</v>
      </c>
      <c r="G158" s="51">
        <f t="shared" si="5"/>
        <v>100</v>
      </c>
      <c r="H158" s="41">
        <f t="shared" si="6"/>
        <v>0</v>
      </c>
    </row>
    <row r="159" spans="1:8" ht="100.5" customHeight="1">
      <c r="A159" s="3" t="s">
        <v>155</v>
      </c>
      <c r="B159" s="16" t="s">
        <v>193</v>
      </c>
      <c r="C159" s="45">
        <v>13445.386</v>
      </c>
      <c r="D159" s="45">
        <v>0</v>
      </c>
      <c r="E159" s="41">
        <f t="shared" si="7"/>
        <v>13445.386</v>
      </c>
      <c r="F159" s="45">
        <v>13445.386</v>
      </c>
      <c r="G159" s="51">
        <f t="shared" si="5"/>
        <v>100</v>
      </c>
      <c r="H159" s="41">
        <f t="shared" si="6"/>
        <v>0</v>
      </c>
    </row>
    <row r="160" spans="1:8" ht="114" customHeight="1">
      <c r="A160" s="3" t="s">
        <v>252</v>
      </c>
      <c r="B160" s="16" t="s">
        <v>317</v>
      </c>
      <c r="C160" s="45">
        <v>22638.3</v>
      </c>
      <c r="D160" s="45">
        <v>0</v>
      </c>
      <c r="E160" s="41">
        <f t="shared" si="7"/>
        <v>22638.3</v>
      </c>
      <c r="F160" s="45">
        <v>22638.3</v>
      </c>
      <c r="G160" s="51">
        <f aca="true" t="shared" si="8" ref="G160:G197">ROUND(F160/E160*100,1)</f>
        <v>100</v>
      </c>
      <c r="H160" s="41">
        <f aca="true" t="shared" si="9" ref="H160:H197">F160-E160</f>
        <v>0</v>
      </c>
    </row>
    <row r="161" spans="1:8" ht="170.25" customHeight="1">
      <c r="A161" s="3" t="s">
        <v>113</v>
      </c>
      <c r="B161" s="16" t="s">
        <v>194</v>
      </c>
      <c r="C161" s="45">
        <v>92158.97</v>
      </c>
      <c r="D161" s="45">
        <v>0</v>
      </c>
      <c r="E161" s="41">
        <f t="shared" si="7"/>
        <v>92158.97</v>
      </c>
      <c r="F161" s="45">
        <v>92158.97</v>
      </c>
      <c r="G161" s="51">
        <f t="shared" si="8"/>
        <v>100</v>
      </c>
      <c r="H161" s="41">
        <f t="shared" si="9"/>
        <v>0</v>
      </c>
    </row>
    <row r="162" spans="1:8" ht="117" customHeight="1">
      <c r="A162" s="3" t="s">
        <v>94</v>
      </c>
      <c r="B162" s="16" t="s">
        <v>195</v>
      </c>
      <c r="C162" s="45">
        <v>13741.366</v>
      </c>
      <c r="D162" s="45">
        <v>0</v>
      </c>
      <c r="E162" s="41">
        <f t="shared" si="7"/>
        <v>13741.366</v>
      </c>
      <c r="F162" s="45">
        <v>13741.366</v>
      </c>
      <c r="G162" s="51">
        <f t="shared" si="8"/>
        <v>100</v>
      </c>
      <c r="H162" s="41">
        <f t="shared" si="9"/>
        <v>0</v>
      </c>
    </row>
    <row r="163" spans="1:8" ht="116.25" customHeight="1">
      <c r="A163" s="3" t="s">
        <v>95</v>
      </c>
      <c r="B163" s="16" t="s">
        <v>196</v>
      </c>
      <c r="C163" s="45">
        <v>13495</v>
      </c>
      <c r="D163" s="45">
        <v>0</v>
      </c>
      <c r="E163" s="41">
        <f t="shared" si="7"/>
        <v>13495</v>
      </c>
      <c r="F163" s="45">
        <v>13495</v>
      </c>
      <c r="G163" s="51">
        <f t="shared" si="8"/>
        <v>100</v>
      </c>
      <c r="H163" s="41">
        <f t="shared" si="9"/>
        <v>0</v>
      </c>
    </row>
    <row r="164" spans="1:8" ht="114.75" customHeight="1">
      <c r="A164" s="3" t="s">
        <v>96</v>
      </c>
      <c r="B164" s="16" t="s">
        <v>197</v>
      </c>
      <c r="C164" s="45">
        <v>7749.8</v>
      </c>
      <c r="D164" s="45">
        <v>0</v>
      </c>
      <c r="E164" s="41">
        <f t="shared" si="7"/>
        <v>7749.8</v>
      </c>
      <c r="F164" s="45">
        <v>7749.8</v>
      </c>
      <c r="G164" s="51">
        <f t="shared" si="8"/>
        <v>100</v>
      </c>
      <c r="H164" s="41">
        <f t="shared" si="9"/>
        <v>0</v>
      </c>
    </row>
    <row r="165" spans="1:8" ht="99.75" customHeight="1">
      <c r="A165" s="3" t="s">
        <v>150</v>
      </c>
      <c r="B165" s="16" t="s">
        <v>198</v>
      </c>
      <c r="C165" s="45">
        <v>3818.5</v>
      </c>
      <c r="D165" s="45">
        <v>0</v>
      </c>
      <c r="E165" s="41">
        <f t="shared" si="7"/>
        <v>3818.5</v>
      </c>
      <c r="F165" s="45">
        <v>3818.5</v>
      </c>
      <c r="G165" s="51">
        <f t="shared" si="8"/>
        <v>100</v>
      </c>
      <c r="H165" s="41">
        <f t="shared" si="9"/>
        <v>0</v>
      </c>
    </row>
    <row r="166" spans="1:8" ht="116.25" customHeight="1">
      <c r="A166" s="3" t="s">
        <v>97</v>
      </c>
      <c r="B166" s="16" t="s">
        <v>199</v>
      </c>
      <c r="C166" s="44">
        <v>5092</v>
      </c>
      <c r="D166" s="44">
        <v>0</v>
      </c>
      <c r="E166" s="41">
        <f t="shared" si="7"/>
        <v>5092</v>
      </c>
      <c r="F166" s="44">
        <v>5092</v>
      </c>
      <c r="G166" s="51">
        <f t="shared" si="8"/>
        <v>100</v>
      </c>
      <c r="H166" s="41">
        <f t="shared" si="9"/>
        <v>0</v>
      </c>
    </row>
    <row r="167" spans="1:8" ht="98.25" customHeight="1">
      <c r="A167" s="3" t="s">
        <v>98</v>
      </c>
      <c r="B167" s="16" t="s">
        <v>200</v>
      </c>
      <c r="C167" s="45">
        <v>2301.2</v>
      </c>
      <c r="D167" s="45">
        <v>0</v>
      </c>
      <c r="E167" s="41">
        <f t="shared" si="7"/>
        <v>2301.2</v>
      </c>
      <c r="F167" s="45">
        <v>2301.2</v>
      </c>
      <c r="G167" s="51">
        <f t="shared" si="8"/>
        <v>100</v>
      </c>
      <c r="H167" s="41">
        <f t="shared" si="9"/>
        <v>0</v>
      </c>
    </row>
    <row r="168" spans="1:8" ht="115.5" customHeight="1">
      <c r="A168" s="3" t="s">
        <v>151</v>
      </c>
      <c r="B168" s="16" t="s">
        <v>240</v>
      </c>
      <c r="C168" s="45">
        <v>242163.906</v>
      </c>
      <c r="D168" s="45">
        <v>-5600</v>
      </c>
      <c r="E168" s="41">
        <f t="shared" si="7"/>
        <v>236563.906</v>
      </c>
      <c r="F168" s="45">
        <v>215390.536</v>
      </c>
      <c r="G168" s="51">
        <f t="shared" si="8"/>
        <v>91</v>
      </c>
      <c r="H168" s="41">
        <f t="shared" si="9"/>
        <v>-21173.369999999995</v>
      </c>
    </row>
    <row r="169" spans="1:8" ht="115.5" customHeight="1">
      <c r="A169" s="3" t="s">
        <v>152</v>
      </c>
      <c r="B169" s="16" t="s">
        <v>241</v>
      </c>
      <c r="C169" s="45">
        <v>72500.259</v>
      </c>
      <c r="D169" s="45">
        <v>0</v>
      </c>
      <c r="E169" s="41">
        <f t="shared" si="7"/>
        <v>72500.259</v>
      </c>
      <c r="F169" s="45">
        <v>71847.76469</v>
      </c>
      <c r="G169" s="51">
        <f t="shared" si="8"/>
        <v>99.1</v>
      </c>
      <c r="H169" s="41">
        <f t="shared" si="9"/>
        <v>-652.4943100000091</v>
      </c>
    </row>
    <row r="170" spans="1:8" ht="117" customHeight="1">
      <c r="A170" s="3" t="s">
        <v>153</v>
      </c>
      <c r="B170" s="16" t="s">
        <v>201</v>
      </c>
      <c r="C170" s="45">
        <v>14570.687</v>
      </c>
      <c r="D170" s="45">
        <v>0</v>
      </c>
      <c r="E170" s="41">
        <f t="shared" si="7"/>
        <v>14570.687</v>
      </c>
      <c r="F170" s="45">
        <v>14570.687</v>
      </c>
      <c r="G170" s="51">
        <f t="shared" si="8"/>
        <v>100</v>
      </c>
      <c r="H170" s="41">
        <f t="shared" si="9"/>
        <v>0</v>
      </c>
    </row>
    <row r="171" spans="1:8" ht="117" customHeight="1">
      <c r="A171" s="3" t="s">
        <v>270</v>
      </c>
      <c r="B171" s="16" t="s">
        <v>271</v>
      </c>
      <c r="C171" s="45">
        <v>60712.24</v>
      </c>
      <c r="D171" s="45">
        <v>0</v>
      </c>
      <c r="E171" s="41">
        <f t="shared" si="7"/>
        <v>60712.24</v>
      </c>
      <c r="F171" s="45">
        <v>0</v>
      </c>
      <c r="G171" s="51">
        <f t="shared" si="8"/>
        <v>0</v>
      </c>
      <c r="H171" s="41">
        <f t="shared" si="9"/>
        <v>-60712.24</v>
      </c>
    </row>
    <row r="172" spans="1:8" ht="152.25" customHeight="1">
      <c r="A172" s="3" t="s">
        <v>313</v>
      </c>
      <c r="B172" s="16" t="s">
        <v>314</v>
      </c>
      <c r="C172" s="45">
        <v>1821.58</v>
      </c>
      <c r="D172" s="45">
        <v>-1.14</v>
      </c>
      <c r="E172" s="41">
        <f t="shared" si="7"/>
        <v>1820.4399999999998</v>
      </c>
      <c r="F172" s="45">
        <v>0</v>
      </c>
      <c r="G172" s="51">
        <f t="shared" si="8"/>
        <v>0</v>
      </c>
      <c r="H172" s="41">
        <f t="shared" si="9"/>
        <v>-1820.4399999999998</v>
      </c>
    </row>
    <row r="173" spans="1:8" ht="149.25" customHeight="1">
      <c r="A173" s="3" t="s">
        <v>315</v>
      </c>
      <c r="B173" s="16" t="s">
        <v>316</v>
      </c>
      <c r="C173" s="45">
        <v>202.4</v>
      </c>
      <c r="D173" s="45">
        <v>0</v>
      </c>
      <c r="E173" s="41">
        <f t="shared" si="7"/>
        <v>202.4</v>
      </c>
      <c r="F173" s="45">
        <v>202.4</v>
      </c>
      <c r="G173" s="51">
        <f t="shared" si="8"/>
        <v>100</v>
      </c>
      <c r="H173" s="41">
        <f t="shared" si="9"/>
        <v>0</v>
      </c>
    </row>
    <row r="174" spans="1:8" ht="38.25" customHeight="1">
      <c r="A174" s="3" t="s">
        <v>237</v>
      </c>
      <c r="B174" s="16" t="s">
        <v>239</v>
      </c>
      <c r="C174" s="45">
        <f>SUM(C175:C184)</f>
        <v>647559.374</v>
      </c>
      <c r="D174" s="45">
        <f>SUM(D175:D184)</f>
        <v>350000</v>
      </c>
      <c r="E174" s="41">
        <f t="shared" si="7"/>
        <v>997559.374</v>
      </c>
      <c r="F174" s="45">
        <f>SUM(F175:F184)</f>
        <v>896946.3110000001</v>
      </c>
      <c r="G174" s="51">
        <f t="shared" si="8"/>
        <v>89.9</v>
      </c>
      <c r="H174" s="41">
        <f t="shared" si="9"/>
        <v>-100613.06299999985</v>
      </c>
    </row>
    <row r="175" spans="1:8" ht="105.75" customHeight="1">
      <c r="A175" s="3" t="s">
        <v>256</v>
      </c>
      <c r="B175" s="16" t="s">
        <v>257</v>
      </c>
      <c r="C175" s="45">
        <v>48631.05</v>
      </c>
      <c r="D175" s="45">
        <v>0</v>
      </c>
      <c r="E175" s="41">
        <f t="shared" si="7"/>
        <v>48631.05</v>
      </c>
      <c r="F175" s="45">
        <v>19801.724</v>
      </c>
      <c r="G175" s="51">
        <f t="shared" si="8"/>
        <v>40.7</v>
      </c>
      <c r="H175" s="41">
        <f t="shared" si="9"/>
        <v>-28829.326000000005</v>
      </c>
    </row>
    <row r="176" spans="1:8" ht="87" customHeight="1">
      <c r="A176" s="3" t="s">
        <v>242</v>
      </c>
      <c r="B176" s="16" t="s">
        <v>246</v>
      </c>
      <c r="C176" s="45">
        <v>17909.63</v>
      </c>
      <c r="D176" s="45">
        <v>0</v>
      </c>
      <c r="E176" s="41">
        <f t="shared" si="7"/>
        <v>17909.63</v>
      </c>
      <c r="F176" s="45">
        <v>17909.63</v>
      </c>
      <c r="G176" s="51">
        <f t="shared" si="8"/>
        <v>100</v>
      </c>
      <c r="H176" s="41">
        <f t="shared" si="9"/>
        <v>0</v>
      </c>
    </row>
    <row r="177" spans="1:8" ht="120" customHeight="1">
      <c r="A177" s="3" t="s">
        <v>243</v>
      </c>
      <c r="B177" s="16" t="s">
        <v>250</v>
      </c>
      <c r="C177" s="45">
        <v>115017.012</v>
      </c>
      <c r="D177" s="45">
        <v>0</v>
      </c>
      <c r="E177" s="41">
        <f t="shared" si="7"/>
        <v>115017.012</v>
      </c>
      <c r="F177" s="45">
        <v>97268.955</v>
      </c>
      <c r="G177" s="51">
        <f t="shared" si="8"/>
        <v>84.6</v>
      </c>
      <c r="H177" s="41">
        <f t="shared" si="9"/>
        <v>-17748.057</v>
      </c>
    </row>
    <row r="178" spans="1:8" ht="108" customHeight="1">
      <c r="A178" s="3" t="s">
        <v>244</v>
      </c>
      <c r="B178" s="16" t="s">
        <v>248</v>
      </c>
      <c r="C178" s="45">
        <v>60737.543</v>
      </c>
      <c r="D178" s="45">
        <v>0</v>
      </c>
      <c r="E178" s="41">
        <f t="shared" si="7"/>
        <v>60737.543</v>
      </c>
      <c r="F178" s="45">
        <v>26694.863</v>
      </c>
      <c r="G178" s="51">
        <f t="shared" si="8"/>
        <v>44</v>
      </c>
      <c r="H178" s="41">
        <f t="shared" si="9"/>
        <v>-34042.67999999999</v>
      </c>
    </row>
    <row r="179" spans="1:8" ht="117" customHeight="1">
      <c r="A179" s="3" t="s">
        <v>245</v>
      </c>
      <c r="B179" s="16" t="s">
        <v>249</v>
      </c>
      <c r="C179" s="45">
        <v>52395.9</v>
      </c>
      <c r="D179" s="45">
        <v>0</v>
      </c>
      <c r="E179" s="41">
        <f t="shared" si="7"/>
        <v>52395.9</v>
      </c>
      <c r="F179" s="45">
        <v>32402.9</v>
      </c>
      <c r="G179" s="51">
        <f t="shared" si="8"/>
        <v>61.8</v>
      </c>
      <c r="H179" s="41">
        <f t="shared" si="9"/>
        <v>-19993</v>
      </c>
    </row>
    <row r="180" spans="1:8" ht="94.5" customHeight="1">
      <c r="A180" s="3" t="s">
        <v>254</v>
      </c>
      <c r="B180" s="16" t="s">
        <v>255</v>
      </c>
      <c r="C180" s="45">
        <v>7740.375</v>
      </c>
      <c r="D180" s="45">
        <v>0</v>
      </c>
      <c r="E180" s="41">
        <f t="shared" si="7"/>
        <v>7740.375</v>
      </c>
      <c r="F180" s="45">
        <v>7740.375</v>
      </c>
      <c r="G180" s="51">
        <f t="shared" si="8"/>
        <v>100</v>
      </c>
      <c r="H180" s="41">
        <f t="shared" si="9"/>
        <v>0</v>
      </c>
    </row>
    <row r="181" spans="1:8" ht="85.5" customHeight="1">
      <c r="A181" s="3" t="s">
        <v>238</v>
      </c>
      <c r="B181" s="16" t="s">
        <v>247</v>
      </c>
      <c r="C181" s="45">
        <v>326702.464</v>
      </c>
      <c r="D181" s="45">
        <v>300000</v>
      </c>
      <c r="E181" s="41">
        <f t="shared" si="7"/>
        <v>626702.4639999999</v>
      </c>
      <c r="F181" s="45">
        <v>626702.464</v>
      </c>
      <c r="G181" s="51">
        <f t="shared" si="8"/>
        <v>100</v>
      </c>
      <c r="H181" s="41">
        <f t="shared" si="9"/>
        <v>0</v>
      </c>
    </row>
    <row r="182" spans="1:8" ht="72.75" customHeight="1">
      <c r="A182" s="3" t="s">
        <v>274</v>
      </c>
      <c r="B182" s="16" t="s">
        <v>275</v>
      </c>
      <c r="C182" s="45">
        <v>3502.4</v>
      </c>
      <c r="D182" s="45">
        <v>0</v>
      </c>
      <c r="E182" s="41">
        <f t="shared" si="7"/>
        <v>3502.4</v>
      </c>
      <c r="F182" s="45">
        <v>3502.4</v>
      </c>
      <c r="G182" s="51">
        <f t="shared" si="8"/>
        <v>100</v>
      </c>
      <c r="H182" s="41">
        <f t="shared" si="9"/>
        <v>0</v>
      </c>
    </row>
    <row r="183" spans="1:8" ht="101.25" customHeight="1">
      <c r="A183" s="3" t="s">
        <v>325</v>
      </c>
      <c r="B183" s="16" t="s">
        <v>326</v>
      </c>
      <c r="C183" s="45">
        <v>14923</v>
      </c>
      <c r="D183" s="45">
        <v>0</v>
      </c>
      <c r="E183" s="41">
        <f t="shared" si="7"/>
        <v>14923</v>
      </c>
      <c r="F183" s="45">
        <v>14923</v>
      </c>
      <c r="G183" s="51">
        <f t="shared" si="8"/>
        <v>100</v>
      </c>
      <c r="H183" s="41">
        <f t="shared" si="9"/>
        <v>0</v>
      </c>
    </row>
    <row r="184" spans="1:8" ht="121.5" customHeight="1">
      <c r="A184" s="3" t="s">
        <v>335</v>
      </c>
      <c r="B184" s="16" t="s">
        <v>336</v>
      </c>
      <c r="C184" s="45">
        <v>0</v>
      </c>
      <c r="D184" s="45">
        <v>50000</v>
      </c>
      <c r="E184" s="41">
        <f>C184+D184</f>
        <v>50000</v>
      </c>
      <c r="F184" s="45">
        <v>50000</v>
      </c>
      <c r="G184" s="51">
        <f>ROUND(F184/E184*100,1)</f>
        <v>100</v>
      </c>
      <c r="H184" s="41">
        <f>F184-E184</f>
        <v>0</v>
      </c>
    </row>
    <row r="185" spans="1:8" ht="38.25" customHeight="1">
      <c r="A185" s="3" t="s">
        <v>212</v>
      </c>
      <c r="B185" s="16" t="s">
        <v>213</v>
      </c>
      <c r="C185" s="44">
        <f>C186</f>
        <v>700</v>
      </c>
      <c r="D185" s="44">
        <f>D186</f>
        <v>0</v>
      </c>
      <c r="E185" s="41">
        <f t="shared" si="7"/>
        <v>700</v>
      </c>
      <c r="F185" s="44">
        <f>F186</f>
        <v>700</v>
      </c>
      <c r="G185" s="51">
        <f t="shared" si="8"/>
        <v>100</v>
      </c>
      <c r="H185" s="41">
        <f t="shared" si="9"/>
        <v>0</v>
      </c>
    </row>
    <row r="186" spans="1:8" ht="51" customHeight="1">
      <c r="A186" s="3" t="s">
        <v>214</v>
      </c>
      <c r="B186" s="16" t="s">
        <v>215</v>
      </c>
      <c r="C186" s="44">
        <v>700</v>
      </c>
      <c r="D186" s="44">
        <v>0</v>
      </c>
      <c r="E186" s="41">
        <f t="shared" si="7"/>
        <v>700</v>
      </c>
      <c r="F186" s="44">
        <v>700</v>
      </c>
      <c r="G186" s="51">
        <f t="shared" si="8"/>
        <v>100</v>
      </c>
      <c r="H186" s="41">
        <f t="shared" si="9"/>
        <v>0</v>
      </c>
    </row>
    <row r="187" spans="1:8" ht="21.75" customHeight="1">
      <c r="A187" s="3" t="s">
        <v>211</v>
      </c>
      <c r="B187" s="21" t="s">
        <v>210</v>
      </c>
      <c r="C187" s="45">
        <f>C188+C189</f>
        <v>215214</v>
      </c>
      <c r="D187" s="45">
        <f>D188+D189</f>
        <v>0</v>
      </c>
      <c r="E187" s="41">
        <f t="shared" si="7"/>
        <v>215214</v>
      </c>
      <c r="F187" s="45">
        <f>F188+F189</f>
        <v>150928.9878</v>
      </c>
      <c r="G187" s="51">
        <f t="shared" si="8"/>
        <v>70.1</v>
      </c>
      <c r="H187" s="41">
        <f t="shared" si="9"/>
        <v>-64285.0122</v>
      </c>
    </row>
    <row r="188" spans="1:8" ht="36" customHeight="1">
      <c r="A188" s="3" t="s">
        <v>209</v>
      </c>
      <c r="B188" s="16" t="s">
        <v>132</v>
      </c>
      <c r="C188" s="44">
        <v>4643</v>
      </c>
      <c r="D188" s="44">
        <v>0</v>
      </c>
      <c r="E188" s="41">
        <f t="shared" si="7"/>
        <v>4643</v>
      </c>
      <c r="F188" s="44">
        <v>4643.27351</v>
      </c>
      <c r="G188" s="51">
        <f t="shared" si="8"/>
        <v>100</v>
      </c>
      <c r="H188" s="41">
        <f t="shared" si="9"/>
        <v>0.2735099999999875</v>
      </c>
    </row>
    <row r="189" spans="1:8" ht="38.25" customHeight="1">
      <c r="A189" s="3" t="s">
        <v>156</v>
      </c>
      <c r="B189" s="16" t="s">
        <v>132</v>
      </c>
      <c r="C189" s="44">
        <v>210571</v>
      </c>
      <c r="D189" s="44">
        <v>0</v>
      </c>
      <c r="E189" s="41">
        <f t="shared" si="7"/>
        <v>210571</v>
      </c>
      <c r="F189" s="44">
        <v>146285.71429</v>
      </c>
      <c r="G189" s="51">
        <f t="shared" si="8"/>
        <v>69.5</v>
      </c>
      <c r="H189" s="41">
        <f t="shared" si="9"/>
        <v>-64285.28571</v>
      </c>
    </row>
    <row r="190" spans="1:8" ht="116.25" customHeight="1">
      <c r="A190" s="29" t="s">
        <v>216</v>
      </c>
      <c r="B190" s="22" t="s">
        <v>217</v>
      </c>
      <c r="C190" s="44">
        <v>10490.994</v>
      </c>
      <c r="D190" s="44">
        <v>0</v>
      </c>
      <c r="E190" s="41">
        <f t="shared" si="7"/>
        <v>10490.994</v>
      </c>
      <c r="F190" s="41">
        <f>F191+F192+F193+F194</f>
        <v>10490.99509</v>
      </c>
      <c r="G190" s="51">
        <f t="shared" si="8"/>
        <v>100</v>
      </c>
      <c r="H190" s="41">
        <f t="shared" si="9"/>
        <v>0.001089999999749125</v>
      </c>
    </row>
    <row r="191" spans="1:8" ht="67.5" customHeight="1">
      <c r="A191" s="29" t="s">
        <v>218</v>
      </c>
      <c r="B191" s="22" t="s">
        <v>219</v>
      </c>
      <c r="C191" s="44">
        <v>0.407</v>
      </c>
      <c r="D191" s="44">
        <v>0</v>
      </c>
      <c r="E191" s="41">
        <f t="shared" si="7"/>
        <v>0.407</v>
      </c>
      <c r="F191" s="44">
        <v>0.4076</v>
      </c>
      <c r="G191" s="51">
        <f t="shared" si="8"/>
        <v>100.1</v>
      </c>
      <c r="H191" s="41">
        <f t="shared" si="9"/>
        <v>0.0006000000000000449</v>
      </c>
    </row>
    <row r="192" spans="1:8" ht="66.75" customHeight="1">
      <c r="A192" s="29" t="s">
        <v>220</v>
      </c>
      <c r="B192" s="22" t="s">
        <v>221</v>
      </c>
      <c r="C192" s="44">
        <v>9896.919</v>
      </c>
      <c r="D192" s="44">
        <v>0</v>
      </c>
      <c r="E192" s="41">
        <f t="shared" si="7"/>
        <v>9896.919</v>
      </c>
      <c r="F192" s="44">
        <v>9896.91866</v>
      </c>
      <c r="G192" s="51">
        <f t="shared" si="8"/>
        <v>100</v>
      </c>
      <c r="H192" s="41">
        <f t="shared" si="9"/>
        <v>-0.0003400000005058246</v>
      </c>
    </row>
    <row r="193" spans="1:8" ht="49.5" customHeight="1">
      <c r="A193" s="29" t="s">
        <v>222</v>
      </c>
      <c r="B193" s="22" t="s">
        <v>223</v>
      </c>
      <c r="C193" s="44">
        <v>593.292</v>
      </c>
      <c r="D193" s="44">
        <v>0</v>
      </c>
      <c r="E193" s="41">
        <f t="shared" si="7"/>
        <v>593.292</v>
      </c>
      <c r="F193" s="44">
        <v>593.29262</v>
      </c>
      <c r="G193" s="51">
        <f t="shared" si="8"/>
        <v>100</v>
      </c>
      <c r="H193" s="41">
        <f t="shared" si="9"/>
        <v>0.0006200000000262662</v>
      </c>
    </row>
    <row r="194" spans="1:8" ht="36" customHeight="1">
      <c r="A194" s="29" t="s">
        <v>224</v>
      </c>
      <c r="B194" s="22" t="s">
        <v>225</v>
      </c>
      <c r="C194" s="44">
        <v>0.376</v>
      </c>
      <c r="D194" s="44">
        <v>0</v>
      </c>
      <c r="E194" s="41">
        <f t="shared" si="7"/>
        <v>0.376</v>
      </c>
      <c r="F194" s="44">
        <v>0.37621</v>
      </c>
      <c r="G194" s="51">
        <f t="shared" si="8"/>
        <v>100.1</v>
      </c>
      <c r="H194" s="41">
        <f t="shared" si="9"/>
        <v>0.00020999999999998797</v>
      </c>
    </row>
    <row r="195" spans="1:8" ht="54" customHeight="1">
      <c r="A195" s="29" t="s">
        <v>226</v>
      </c>
      <c r="B195" s="22" t="s">
        <v>227</v>
      </c>
      <c r="C195" s="44">
        <f>C196</f>
        <v>-34085.821</v>
      </c>
      <c r="D195" s="44">
        <f>D196</f>
        <v>0</v>
      </c>
      <c r="E195" s="41">
        <f t="shared" si="7"/>
        <v>-34085.821</v>
      </c>
      <c r="F195" s="44">
        <f>F196</f>
        <v>-42474.81408</v>
      </c>
      <c r="G195" s="51">
        <f t="shared" si="8"/>
        <v>124.6</v>
      </c>
      <c r="H195" s="41">
        <f t="shared" si="9"/>
        <v>-8388.993079999993</v>
      </c>
    </row>
    <row r="196" spans="1:8" ht="51" customHeight="1">
      <c r="A196" s="29" t="s">
        <v>228</v>
      </c>
      <c r="B196" s="22" t="s">
        <v>229</v>
      </c>
      <c r="C196" s="44">
        <v>-34085.821</v>
      </c>
      <c r="D196" s="44">
        <v>0</v>
      </c>
      <c r="E196" s="41">
        <f t="shared" si="7"/>
        <v>-34085.821</v>
      </c>
      <c r="F196" s="44">
        <v>-42474.81408</v>
      </c>
      <c r="G196" s="51">
        <f t="shared" si="8"/>
        <v>124.6</v>
      </c>
      <c r="H196" s="41">
        <f t="shared" si="9"/>
        <v>-8388.993079999993</v>
      </c>
    </row>
    <row r="197" spans="1:8" ht="26.25" customHeight="1">
      <c r="A197" s="3"/>
      <c r="B197" s="4" t="s">
        <v>18</v>
      </c>
      <c r="C197" s="47">
        <f>C19+C94</f>
        <v>11968393.86</v>
      </c>
      <c r="D197" s="47">
        <f>D19+D94</f>
        <v>333323.38</v>
      </c>
      <c r="E197" s="39">
        <f t="shared" si="7"/>
        <v>12301717.24</v>
      </c>
      <c r="F197" s="47">
        <f>F19+F94</f>
        <v>11614596.9535</v>
      </c>
      <c r="G197" s="50">
        <f t="shared" si="8"/>
        <v>94.4</v>
      </c>
      <c r="H197" s="39">
        <f t="shared" si="9"/>
        <v>-687120.2864999995</v>
      </c>
    </row>
    <row r="198" spans="1:8" ht="26.25" customHeight="1">
      <c r="A198" s="27"/>
      <c r="B198" s="33"/>
      <c r="C198" s="34"/>
      <c r="D198" s="34"/>
      <c r="E198" s="35"/>
      <c r="F198" s="34"/>
      <c r="G198" s="36"/>
      <c r="H198" s="35"/>
    </row>
    <row r="199" spans="1:3" ht="15.75">
      <c r="A199" s="8"/>
      <c r="B199" s="9"/>
      <c r="C199" s="9"/>
    </row>
    <row r="200" spans="1:3" s="38" customFormat="1" ht="21.75" customHeight="1">
      <c r="A200" s="60" t="s">
        <v>332</v>
      </c>
      <c r="B200" s="60"/>
      <c r="C200" s="37"/>
    </row>
    <row r="201" spans="1:7" s="38" customFormat="1" ht="21.75" customHeight="1">
      <c r="A201" s="61" t="s">
        <v>359</v>
      </c>
      <c r="B201" s="61"/>
      <c r="C201" s="62"/>
      <c r="F201" s="63" t="s">
        <v>360</v>
      </c>
      <c r="G201" s="63"/>
    </row>
  </sheetData>
  <sheetProtection/>
  <mergeCells count="19">
    <mergeCell ref="B9:C9"/>
    <mergeCell ref="B10:C10"/>
    <mergeCell ref="B11:C11"/>
    <mergeCell ref="A15:H15"/>
    <mergeCell ref="A200:B200"/>
    <mergeCell ref="A201:C201"/>
    <mergeCell ref="F201:G201"/>
    <mergeCell ref="B4:C4"/>
    <mergeCell ref="D4:H4"/>
    <mergeCell ref="B5:C5"/>
    <mergeCell ref="D5:H5"/>
    <mergeCell ref="B7:C7"/>
    <mergeCell ref="B8:C8"/>
    <mergeCell ref="B1:C1"/>
    <mergeCell ref="D1:H1"/>
    <mergeCell ref="B2:C2"/>
    <mergeCell ref="D2:H2"/>
    <mergeCell ref="B3:C3"/>
    <mergeCell ref="D3:H3"/>
  </mergeCells>
  <printOptions/>
  <pageMargins left="0.5905511811023623" right="0.31496062992125984" top="0.5905511811023623" bottom="0.5905511811023623" header="0.11811023622047245" footer="0.11811023622047245"/>
  <pageSetup fitToHeight="16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Харьковская Анна Васильевна</cp:lastModifiedBy>
  <cp:lastPrinted>2017-03-24T06:36:12Z</cp:lastPrinted>
  <dcterms:created xsi:type="dcterms:W3CDTF">2004-10-05T07:40:56Z</dcterms:created>
  <dcterms:modified xsi:type="dcterms:W3CDTF">2017-03-24T11:44:36Z</dcterms:modified>
  <cp:category/>
  <cp:version/>
  <cp:contentType/>
  <cp:contentStatus/>
</cp:coreProperties>
</file>