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2014" sheetId="1" r:id="rId1"/>
  </sheets>
  <definedNames>
    <definedName name="_xlnm.Print_Area" localSheetId="0">'2014'!$N$1:$S$73</definedName>
  </definedNames>
  <calcPr fullCalcOnLoad="1"/>
</workbook>
</file>

<file path=xl/sharedStrings.xml><?xml version="1.0" encoding="utf-8"?>
<sst xmlns="http://schemas.openxmlformats.org/spreadsheetml/2006/main" count="107" uniqueCount="102">
  <si>
    <t>Код бюджетной классификации</t>
  </si>
  <si>
    <t xml:space="preserve">Наименование                                  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</si>
  <si>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</si>
  <si>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</si>
  <si>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</si>
  <si>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</si>
  <si>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</si>
  <si>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</si>
  <si>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</si>
  <si>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</si>
  <si>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</si>
  <si>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</si>
  <si>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</si>
  <si>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</si>
  <si>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</si>
  <si>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</si>
  <si>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Топливо и энергетика</t>
  </si>
  <si>
    <t>Сельское хозяйство и рыболовство</t>
  </si>
  <si>
    <t>Транспорт</t>
  </si>
  <si>
    <t>Жилищно-коммунальное хозяйство</t>
  </si>
  <si>
    <t>Коммунальное хозяйство</t>
  </si>
  <si>
    <t>Охрана окружающей среды</t>
  </si>
  <si>
    <t>Сбор и удаление отходов и очистка сточных вод</t>
  </si>
  <si>
    <t>Охрана растительных и животных видов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</si>
  <si>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</si>
  <si>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</si>
  <si>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</si>
  <si>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</si>
  <si>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</si>
  <si>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</si>
  <si>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</si>
  <si>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Другие вопросы в области культуры, кинематографии и средств массовой информации</t>
  </si>
  <si>
    <t>Другие вопросы в области здравоохранения и спорта</t>
  </si>
  <si>
    <t>Социальная политика</t>
  </si>
  <si>
    <t>Пенсионное обеспечение</t>
  </si>
  <si>
    <t>Социальное обеспечение населения</t>
  </si>
  <si>
    <t>Борьба с беспризорностью, опека и попечительство</t>
  </si>
  <si>
    <t>Межбюджетные трансферты</t>
  </si>
  <si>
    <t>Финансовая помощь бюджетам других уровней</t>
  </si>
  <si>
    <t xml:space="preserve"> </t>
  </si>
  <si>
    <t>ОТЧЕТ</t>
  </si>
  <si>
    <t>раздел, подраздел</t>
  </si>
  <si>
    <t>01</t>
  </si>
  <si>
    <t>0102</t>
  </si>
  <si>
    <t>0103</t>
  </si>
  <si>
    <t>0104</t>
  </si>
  <si>
    <t>0106</t>
  </si>
  <si>
    <t>0115</t>
  </si>
  <si>
    <t>03</t>
  </si>
  <si>
    <t>0302</t>
  </si>
  <si>
    <t>04</t>
  </si>
  <si>
    <t>0405</t>
  </si>
  <si>
    <t>07</t>
  </si>
  <si>
    <t>0701</t>
  </si>
  <si>
    <t>0702</t>
  </si>
  <si>
    <t>0705</t>
  </si>
  <si>
    <t>0709</t>
  </si>
  <si>
    <t>08</t>
  </si>
  <si>
    <t>0801</t>
  </si>
  <si>
    <t xml:space="preserve"> - школы-детские сады, школы начальные, неполные средние и средние</t>
  </si>
  <si>
    <t xml:space="preserve"> - детские дома</t>
  </si>
  <si>
    <t xml:space="preserve"> - учреждения по внешкольной работе с детьми</t>
  </si>
  <si>
    <t>Библиотеки</t>
  </si>
  <si>
    <t>09</t>
  </si>
  <si>
    <t>0901</t>
  </si>
  <si>
    <t>Поликлиники, амбулатории</t>
  </si>
  <si>
    <t>Станции скорой и неотложной помощи</t>
  </si>
  <si>
    <t>0904</t>
  </si>
  <si>
    <t>0902</t>
  </si>
  <si>
    <t>ИТОГО</t>
  </si>
  <si>
    <t>Другие вопросы в области образования (прочие учреждения)</t>
  </si>
  <si>
    <t>Общее образование - всего</t>
  </si>
  <si>
    <t>Больницы</t>
  </si>
  <si>
    <t xml:space="preserve">Одинцовского муниципального района </t>
  </si>
  <si>
    <t xml:space="preserve">ставки </t>
  </si>
  <si>
    <t>физические лица</t>
  </si>
  <si>
    <t>05</t>
  </si>
  <si>
    <t>Другие вопросы в области жилищно-коммунального хозяйства</t>
  </si>
  <si>
    <t>02</t>
  </si>
  <si>
    <t>Родильные дома</t>
  </si>
  <si>
    <t>0505</t>
  </si>
  <si>
    <t xml:space="preserve"> - специальные (школа -интернат)</t>
  </si>
  <si>
    <t>0906</t>
  </si>
  <si>
    <t>Спорт. клуб</t>
  </si>
  <si>
    <t>+1007,9</t>
  </si>
  <si>
    <t>Отделение переливания крови</t>
  </si>
  <si>
    <t>0804</t>
  </si>
  <si>
    <t>0909</t>
  </si>
  <si>
    <t>Здравоохранение</t>
  </si>
  <si>
    <t>Физическая культура и спорт</t>
  </si>
  <si>
    <t>1101</t>
  </si>
  <si>
    <t>11</t>
  </si>
  <si>
    <t>к проекту решения Совета депутатов</t>
  </si>
  <si>
    <t>Приложение № 7</t>
  </si>
  <si>
    <t>Плановая численность    (ставки)</t>
  </si>
  <si>
    <t>Р. А. Анашкина</t>
  </si>
  <si>
    <t xml:space="preserve">Заместитель руководителя Администрации, </t>
  </si>
  <si>
    <t>начальник Финансово-казначейского управления</t>
  </si>
  <si>
    <t xml:space="preserve">                                     от "___"_________ 2015г. № _____ </t>
  </si>
  <si>
    <t>Фактическая средняя численность работников за  2014 год</t>
  </si>
  <si>
    <t xml:space="preserve">Фактический фонд  оплаты труда за 2014 год (тыс.руб.) </t>
  </si>
  <si>
    <t>о численности работников органов местного самоуправления Одинцовского муниципального района, работников муниципальных учреждений Одинцовского муниципального района и фактических затратах на их денежное содержание за 2014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</si>
</sst>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"/>
  </numFmts>
  <fonts count="45">
    <font>
      <sz val="9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2" fillId="0" borderId="13" xfId="0" applyFont="1" applyBorder="1" applyAlignment="1">
      <alignment horizontal="center" vertical="center" wrapText="1"/>
    </xf>
    <xf numFmtId="167" fontId="2" fillId="0" borderId="0" xfId="0" applyNumberFormat="1" applyFont="1" applyAlignment="1">
      <alignment/>
    </xf>
    <xf numFmtId="167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 vertical="top"/>
    </xf>
    <xf numFmtId="167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167" fontId="8" fillId="0" borderId="14" xfId="0" applyNumberFormat="1" applyFont="1" applyBorder="1" applyAlignment="1" applyProtection="1">
      <alignment horizontal="center" vertical="center" textRotation="90" wrapText="1"/>
      <protection locked="0"/>
    </xf>
    <xf numFmtId="0" fontId="8" fillId="0" borderId="14" xfId="0" applyFont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167" fontId="7" fillId="0" borderId="16" xfId="0" applyNumberFormat="1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167" fontId="7" fillId="0" borderId="17" xfId="0" applyNumberFormat="1" applyFont="1" applyFill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67" fontId="8" fillId="0" borderId="16" xfId="0" applyNumberFormat="1" applyFont="1" applyFill="1" applyBorder="1" applyAlignment="1">
      <alignment horizontal="right" vertical="center" wrapText="1"/>
    </xf>
    <xf numFmtId="3" fontId="8" fillId="0" borderId="16" xfId="0" applyNumberFormat="1" applyFont="1" applyFill="1" applyBorder="1" applyAlignment="1">
      <alignment horizontal="righ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167" fontId="8" fillId="0" borderId="19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0" fontId="7" fillId="0" borderId="20" xfId="0" applyFont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 applyProtection="1">
      <alignment vertical="center" wrapText="1"/>
      <protection/>
    </xf>
    <xf numFmtId="0" fontId="8" fillId="0" borderId="21" xfId="0" applyFont="1" applyBorder="1" applyAlignment="1">
      <alignment horizontal="left" vertical="center" wrapText="1"/>
    </xf>
    <xf numFmtId="49" fontId="7" fillId="0" borderId="22" xfId="0" applyNumberFormat="1" applyFont="1" applyBorder="1" applyAlignment="1" applyProtection="1">
      <alignment horizontal="center" vertical="center" wrapText="1"/>
      <protection/>
    </xf>
    <xf numFmtId="49" fontId="7" fillId="0" borderId="23" xfId="0" applyNumberFormat="1" applyFont="1" applyFill="1" applyBorder="1" applyAlignment="1">
      <alignment horizontal="center" vertical="center" wrapText="1"/>
    </xf>
    <xf numFmtId="167" fontId="7" fillId="0" borderId="23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top" wrapText="1"/>
    </xf>
    <xf numFmtId="167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67" fontId="8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15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167" fontId="8" fillId="0" borderId="23" xfId="0" applyNumberFormat="1" applyFont="1" applyFill="1" applyBorder="1" applyAlignment="1">
      <alignment horizontal="right" vertical="center" wrapText="1"/>
    </xf>
    <xf numFmtId="3" fontId="8" fillId="0" borderId="23" xfId="0" applyNumberFormat="1" applyFont="1" applyFill="1" applyBorder="1" applyAlignment="1">
      <alignment horizontal="right" vertical="center" wrapText="1"/>
    </xf>
    <xf numFmtId="3" fontId="8" fillId="0" borderId="24" xfId="0" applyNumberFormat="1" applyFont="1" applyFill="1" applyBorder="1" applyAlignment="1">
      <alignment horizontal="right" vertical="center" wrapText="1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textRotation="90" wrapText="1"/>
      <protection locked="0"/>
    </xf>
    <xf numFmtId="0" fontId="8" fillId="0" borderId="28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49" fontId="8" fillId="0" borderId="29" xfId="0" applyNumberFormat="1" applyFont="1" applyBorder="1" applyAlignment="1" applyProtection="1">
      <alignment horizontal="center" vertical="center" wrapText="1"/>
      <protection/>
    </xf>
    <xf numFmtId="49" fontId="8" fillId="0" borderId="22" xfId="0" applyNumberFormat="1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textRotation="90" wrapText="1"/>
      <protection locked="0"/>
    </xf>
    <xf numFmtId="0" fontId="8" fillId="0" borderId="23" xfId="0" applyFont="1" applyBorder="1" applyAlignment="1" applyProtection="1">
      <alignment horizontal="center" vertical="center" textRotation="90" wrapText="1"/>
      <protection locked="0"/>
    </xf>
    <xf numFmtId="167" fontId="8" fillId="0" borderId="31" xfId="0" applyNumberFormat="1" applyFont="1" applyBorder="1" applyAlignment="1" applyProtection="1">
      <alignment horizontal="center" vertical="center" textRotation="90" wrapText="1"/>
      <protection locked="0"/>
    </xf>
    <xf numFmtId="167" fontId="8" fillId="0" borderId="32" xfId="0" applyNumberFormat="1" applyFont="1" applyBorder="1" applyAlignment="1" applyProtection="1">
      <alignment horizontal="center" vertical="center" textRotation="90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6"/>
  <sheetViews>
    <sheetView tabSelected="1" zoomScalePageLayoutView="0" workbookViewId="0" topLeftCell="N1">
      <selection activeCell="N10" sqref="N10:S10"/>
    </sheetView>
  </sheetViews>
  <sheetFormatPr defaultColWidth="9.140625" defaultRowHeight="12"/>
  <cols>
    <col min="1" max="12" width="1.28515625" style="8" hidden="1" customWidth="1"/>
    <col min="13" max="13" width="1.1484375" style="8" hidden="1" customWidth="1"/>
    <col min="14" max="14" width="51.57421875" style="13" customWidth="1"/>
    <col min="15" max="15" width="9.8515625" style="13" customWidth="1"/>
    <col min="16" max="16" width="13.57421875" style="18" customWidth="1"/>
    <col min="17" max="17" width="13.8515625" style="18" customWidth="1"/>
    <col min="18" max="18" width="15.28125" style="4" customWidth="1"/>
    <col min="19" max="19" width="16.7109375" style="4" customWidth="1"/>
    <col min="20" max="21" width="9.140625" style="4" customWidth="1"/>
    <col min="22" max="22" width="0.13671875" style="4" customWidth="1"/>
    <col min="23" max="30" width="9.140625" style="4" customWidth="1"/>
    <col min="31" max="16384" width="9.140625" style="4" customWidth="1"/>
  </cols>
  <sheetData>
    <row r="1" spans="17:19" ht="15" customHeight="1">
      <c r="Q1" s="19"/>
      <c r="R1" s="15"/>
      <c r="S1" s="15" t="s">
        <v>93</v>
      </c>
    </row>
    <row r="2" spans="17:19" ht="13.5" customHeight="1">
      <c r="Q2" s="19"/>
      <c r="R2" s="15"/>
      <c r="S2" s="15" t="s">
        <v>92</v>
      </c>
    </row>
    <row r="3" spans="17:19" ht="15" customHeight="1">
      <c r="Q3" s="19"/>
      <c r="R3" s="15"/>
      <c r="S3" s="15" t="s">
        <v>73</v>
      </c>
    </row>
    <row r="4" spans="17:19" ht="20.25">
      <c r="Q4" s="20"/>
      <c r="R4" s="16"/>
      <c r="S4" s="16" t="s">
        <v>98</v>
      </c>
    </row>
    <row r="5" spans="17:19" ht="16.5" customHeight="1" hidden="1">
      <c r="Q5" s="21"/>
      <c r="R5" s="14"/>
      <c r="S5" s="14"/>
    </row>
    <row r="6" ht="10.5" customHeight="1" hidden="1"/>
    <row r="7" ht="5.25" customHeight="1" hidden="1"/>
    <row r="8" ht="5.25" customHeight="1" hidden="1"/>
    <row r="9" spans="14:19" ht="46.5" customHeight="1">
      <c r="N9" s="70" t="s">
        <v>40</v>
      </c>
      <c r="O9" s="70"/>
      <c r="P9" s="70"/>
      <c r="Q9" s="70"/>
      <c r="R9" s="70"/>
      <c r="S9" s="70"/>
    </row>
    <row r="10" spans="14:19" ht="84" customHeight="1">
      <c r="N10" s="71" t="s">
        <v>101</v>
      </c>
      <c r="O10" s="71"/>
      <c r="P10" s="71"/>
      <c r="Q10" s="71"/>
      <c r="R10" s="71"/>
      <c r="S10" s="71"/>
    </row>
    <row r="11" spans="1:19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3"/>
      <c r="S11" s="22"/>
    </row>
    <row r="12" spans="1:19" ht="87" customHeight="1">
      <c r="A12" s="5" t="s">
        <v>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2"/>
      <c r="N12" s="72" t="s">
        <v>1</v>
      </c>
      <c r="O12" s="74" t="s">
        <v>41</v>
      </c>
      <c r="P12" s="76" t="s">
        <v>94</v>
      </c>
      <c r="Q12" s="66" t="s">
        <v>99</v>
      </c>
      <c r="R12" s="67"/>
      <c r="S12" s="68" t="s">
        <v>100</v>
      </c>
    </row>
    <row r="13" spans="1:19" ht="83.25" customHeight="1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17"/>
      <c r="N13" s="73"/>
      <c r="O13" s="75"/>
      <c r="P13" s="77"/>
      <c r="Q13" s="24" t="s">
        <v>74</v>
      </c>
      <c r="R13" s="25" t="s">
        <v>75</v>
      </c>
      <c r="S13" s="69"/>
    </row>
    <row r="14" spans="1:19" s="10" customFormat="1" ht="24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6" t="s">
        <v>2</v>
      </c>
      <c r="O14" s="27" t="s">
        <v>42</v>
      </c>
      <c r="P14" s="28">
        <v>460</v>
      </c>
      <c r="Q14" s="31">
        <v>430</v>
      </c>
      <c r="R14" s="30">
        <v>430</v>
      </c>
      <c r="S14" s="32">
        <v>360563</v>
      </c>
    </row>
    <row r="15" spans="14:19" ht="75" hidden="1">
      <c r="N15" s="33" t="s">
        <v>3</v>
      </c>
      <c r="O15" s="34" t="s">
        <v>43</v>
      </c>
      <c r="P15" s="35"/>
      <c r="Q15" s="35"/>
      <c r="R15" s="36"/>
      <c r="S15" s="37"/>
    </row>
    <row r="16" spans="14:19" ht="75" hidden="1">
      <c r="N16" s="38" t="s">
        <v>4</v>
      </c>
      <c r="O16" s="34" t="s">
        <v>44</v>
      </c>
      <c r="P16" s="35"/>
      <c r="Q16" s="35"/>
      <c r="R16" s="36"/>
      <c r="S16" s="37"/>
    </row>
    <row r="17" spans="14:19" ht="93.75" hidden="1">
      <c r="N17" s="38" t="s">
        <v>5</v>
      </c>
      <c r="O17" s="34" t="s">
        <v>45</v>
      </c>
      <c r="P17" s="35"/>
      <c r="Q17" s="35"/>
      <c r="R17" s="36"/>
      <c r="S17" s="37"/>
    </row>
    <row r="18" spans="14:19" ht="75" customHeight="1" hidden="1">
      <c r="N18" s="38" t="s">
        <v>6</v>
      </c>
      <c r="O18" s="34" t="s">
        <v>46</v>
      </c>
      <c r="P18" s="35"/>
      <c r="Q18" s="35"/>
      <c r="R18" s="36"/>
      <c r="S18" s="37"/>
    </row>
    <row r="19" spans="14:19" ht="20.25" hidden="1">
      <c r="N19" s="38" t="s">
        <v>7</v>
      </c>
      <c r="O19" s="34" t="s">
        <v>47</v>
      </c>
      <c r="P19" s="35"/>
      <c r="Q19" s="35"/>
      <c r="R19" s="36"/>
      <c r="S19" s="37"/>
    </row>
    <row r="20" spans="1:19" s="10" customFormat="1" ht="37.5" customHeight="1" hidden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38" t="s">
        <v>9</v>
      </c>
      <c r="O20" s="34"/>
      <c r="P20" s="35"/>
      <c r="Q20" s="35"/>
      <c r="R20" s="36"/>
      <c r="S20" s="37"/>
    </row>
    <row r="21" spans="14:19" ht="20.25" customHeight="1" hidden="1">
      <c r="N21" s="38" t="s">
        <v>8</v>
      </c>
      <c r="O21" s="34" t="s">
        <v>78</v>
      </c>
      <c r="P21" s="35"/>
      <c r="Q21" s="35"/>
      <c r="R21" s="36"/>
      <c r="S21" s="37"/>
    </row>
    <row r="22" spans="1:19" s="10" customFormat="1" ht="42.75" customHeight="1" hidden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39" t="s">
        <v>10</v>
      </c>
      <c r="O22" s="27" t="s">
        <v>48</v>
      </c>
      <c r="P22" s="28">
        <f>P23</f>
        <v>0</v>
      </c>
      <c r="Q22" s="28">
        <f>Q23</f>
        <v>0</v>
      </c>
      <c r="R22" s="29">
        <f>R23</f>
        <v>0</v>
      </c>
      <c r="S22" s="32">
        <f>S23</f>
        <v>0</v>
      </c>
    </row>
    <row r="23" spans="14:19" ht="19.5" customHeight="1" hidden="1">
      <c r="N23" s="38" t="s">
        <v>11</v>
      </c>
      <c r="O23" s="34" t="s">
        <v>49</v>
      </c>
      <c r="P23" s="35"/>
      <c r="Q23" s="35"/>
      <c r="R23" s="36"/>
      <c r="S23" s="37"/>
    </row>
    <row r="24" spans="14:19" ht="75" hidden="1">
      <c r="N24" s="40" t="s">
        <v>12</v>
      </c>
      <c r="O24" s="34"/>
      <c r="P24" s="35"/>
      <c r="Q24" s="35"/>
      <c r="R24" s="36"/>
      <c r="S24" s="37"/>
    </row>
    <row r="25" spans="14:19" ht="37.5" customHeight="1" hidden="1">
      <c r="N25" s="38" t="s">
        <v>13</v>
      </c>
      <c r="O25" s="34"/>
      <c r="P25" s="35"/>
      <c r="Q25" s="35"/>
      <c r="R25" s="36"/>
      <c r="S25" s="37"/>
    </row>
    <row r="26" spans="14:19" ht="56.25" hidden="1">
      <c r="N26" s="38" t="s">
        <v>14</v>
      </c>
      <c r="O26" s="34"/>
      <c r="P26" s="35"/>
      <c r="Q26" s="35"/>
      <c r="R26" s="36"/>
      <c r="S26" s="37"/>
    </row>
    <row r="27" spans="1:19" s="10" customFormat="1" ht="22.5" customHeight="1" hidden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39" t="s">
        <v>15</v>
      </c>
      <c r="O27" s="27" t="s">
        <v>50</v>
      </c>
      <c r="P27" s="28">
        <f>P29</f>
        <v>0</v>
      </c>
      <c r="Q27" s="28">
        <f>Q29</f>
        <v>0</v>
      </c>
      <c r="R27" s="29">
        <f>R29</f>
        <v>0</v>
      </c>
      <c r="S27" s="32">
        <f>S29</f>
        <v>0</v>
      </c>
    </row>
    <row r="28" spans="14:19" ht="20.25" customHeight="1" hidden="1">
      <c r="N28" s="40" t="s">
        <v>16</v>
      </c>
      <c r="O28" s="34"/>
      <c r="P28" s="35"/>
      <c r="Q28" s="35"/>
      <c r="R28" s="36"/>
      <c r="S28" s="37"/>
    </row>
    <row r="29" spans="14:19" ht="20.25" hidden="1">
      <c r="N29" s="38" t="s">
        <v>17</v>
      </c>
      <c r="O29" s="34" t="s">
        <v>51</v>
      </c>
      <c r="P29" s="35"/>
      <c r="Q29" s="35"/>
      <c r="R29" s="36"/>
      <c r="S29" s="37"/>
    </row>
    <row r="30" spans="14:19" ht="20.25" customHeight="1" hidden="1">
      <c r="N30" s="38" t="s">
        <v>18</v>
      </c>
      <c r="O30" s="34"/>
      <c r="P30" s="35"/>
      <c r="Q30" s="35"/>
      <c r="R30" s="36"/>
      <c r="S30" s="37"/>
    </row>
    <row r="31" spans="1:19" s="10" customFormat="1" ht="21.75" customHeight="1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39" t="s">
        <v>19</v>
      </c>
      <c r="O31" s="27" t="s">
        <v>76</v>
      </c>
      <c r="P31" s="28">
        <f>P32</f>
        <v>0</v>
      </c>
      <c r="Q31" s="28">
        <f>Q32</f>
        <v>0</v>
      </c>
      <c r="R31" s="29">
        <f>R32</f>
        <v>0</v>
      </c>
      <c r="S31" s="32">
        <f>S32</f>
        <v>0</v>
      </c>
    </row>
    <row r="32" spans="14:19" ht="37.5" hidden="1">
      <c r="N32" s="40" t="s">
        <v>77</v>
      </c>
      <c r="O32" s="34" t="s">
        <v>80</v>
      </c>
      <c r="P32" s="35"/>
      <c r="Q32" s="35"/>
      <c r="R32" s="36"/>
      <c r="S32" s="37"/>
    </row>
    <row r="33" spans="14:19" ht="20.25" customHeight="1" hidden="1">
      <c r="N33" s="40" t="s">
        <v>20</v>
      </c>
      <c r="O33" s="34"/>
      <c r="P33" s="35"/>
      <c r="Q33" s="35"/>
      <c r="R33" s="36"/>
      <c r="S33" s="37"/>
    </row>
    <row r="34" spans="1:19" s="10" customFormat="1" ht="20.25" customHeight="1" hidden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39" t="s">
        <v>21</v>
      </c>
      <c r="O34" s="27">
        <f>SUM(O35:O37)</f>
        <v>0</v>
      </c>
      <c r="P34" s="28"/>
      <c r="Q34" s="28"/>
      <c r="R34" s="29"/>
      <c r="S34" s="32"/>
    </row>
    <row r="35" spans="14:19" ht="37.5" customHeight="1" hidden="1">
      <c r="N35" s="40" t="s">
        <v>22</v>
      </c>
      <c r="O35" s="34"/>
      <c r="P35" s="35"/>
      <c r="Q35" s="35"/>
      <c r="R35" s="36"/>
      <c r="S35" s="37"/>
    </row>
    <row r="36" spans="14:19" ht="37.5" customHeight="1" hidden="1">
      <c r="N36" s="40" t="s">
        <v>23</v>
      </c>
      <c r="O36" s="34"/>
      <c r="P36" s="35"/>
      <c r="Q36" s="35"/>
      <c r="R36" s="36"/>
      <c r="S36" s="37"/>
    </row>
    <row r="37" spans="14:19" ht="37.5" customHeight="1" hidden="1">
      <c r="N37" s="38" t="s">
        <v>24</v>
      </c>
      <c r="O37" s="34"/>
      <c r="P37" s="35"/>
      <c r="Q37" s="35"/>
      <c r="R37" s="36"/>
      <c r="S37" s="37"/>
    </row>
    <row r="38" spans="1:19" s="10" customFormat="1" ht="24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41" t="s">
        <v>25</v>
      </c>
      <c r="O38" s="27" t="s">
        <v>52</v>
      </c>
      <c r="P38" s="28">
        <f>P39+P40+P45+P48</f>
        <v>9099.4</v>
      </c>
      <c r="Q38" s="28">
        <f>Q39+Q40+Q45+Q48</f>
        <v>9056.400000000001</v>
      </c>
      <c r="R38" s="29">
        <f>R39+R40+R45+R48</f>
        <v>7561</v>
      </c>
      <c r="S38" s="32">
        <f>S39+S40+S45+S48</f>
        <v>3752833.5439999998</v>
      </c>
    </row>
    <row r="39" spans="14:19" ht="20.25">
      <c r="N39" s="38" t="s">
        <v>26</v>
      </c>
      <c r="O39" s="34" t="s">
        <v>53</v>
      </c>
      <c r="P39" s="35">
        <v>3133.8</v>
      </c>
      <c r="Q39" s="35">
        <v>3110.9</v>
      </c>
      <c r="R39" s="36">
        <v>2913</v>
      </c>
      <c r="S39" s="37">
        <f>857515.4*1.28</f>
        <v>1097619.712</v>
      </c>
    </row>
    <row r="40" spans="14:19" ht="25.5" customHeight="1">
      <c r="N40" s="38" t="s">
        <v>71</v>
      </c>
      <c r="O40" s="34" t="s">
        <v>54</v>
      </c>
      <c r="P40" s="35">
        <f>SUM(P41:P44)</f>
        <v>5632.2</v>
      </c>
      <c r="Q40" s="35">
        <f>SUM(Q41:Q44)</f>
        <v>5612.3</v>
      </c>
      <c r="R40" s="36">
        <f>SUM(R41:R44)</f>
        <v>4325</v>
      </c>
      <c r="S40" s="37">
        <f>SUM(S41:S44)</f>
        <v>2460937.856</v>
      </c>
    </row>
    <row r="41" spans="14:19" ht="51" customHeight="1">
      <c r="N41" s="38" t="s">
        <v>59</v>
      </c>
      <c r="O41" s="34" t="s">
        <v>54</v>
      </c>
      <c r="P41" s="35">
        <v>3913.7</v>
      </c>
      <c r="Q41" s="35">
        <v>3903.4</v>
      </c>
      <c r="R41" s="36">
        <v>3243</v>
      </c>
      <c r="S41" s="37">
        <f>1428365.6*1.28</f>
        <v>1828307.968</v>
      </c>
    </row>
    <row r="42" spans="14:19" ht="37.5">
      <c r="N42" s="38" t="s">
        <v>61</v>
      </c>
      <c r="O42" s="34" t="s">
        <v>54</v>
      </c>
      <c r="P42" s="35">
        <v>1520.7</v>
      </c>
      <c r="Q42" s="35">
        <v>1518.2</v>
      </c>
      <c r="R42" s="36">
        <v>938</v>
      </c>
      <c r="S42" s="37">
        <f>434479.6*1.28</f>
        <v>556133.888</v>
      </c>
    </row>
    <row r="43" spans="14:19" ht="21" customHeight="1">
      <c r="N43" s="38" t="s">
        <v>60</v>
      </c>
      <c r="O43" s="34" t="s">
        <v>54</v>
      </c>
      <c r="P43" s="35">
        <v>100.7</v>
      </c>
      <c r="Q43" s="35">
        <v>94.5</v>
      </c>
      <c r="R43" s="36">
        <v>52</v>
      </c>
      <c r="S43" s="37">
        <f>21617.4*1.28</f>
        <v>27670.272</v>
      </c>
    </row>
    <row r="44" spans="14:19" ht="21.75" customHeight="1">
      <c r="N44" s="38" t="s">
        <v>81</v>
      </c>
      <c r="O44" s="34" t="s">
        <v>54</v>
      </c>
      <c r="P44" s="35">
        <v>97.1</v>
      </c>
      <c r="Q44" s="35">
        <v>96.2</v>
      </c>
      <c r="R44" s="36">
        <v>92</v>
      </c>
      <c r="S44" s="37">
        <f>38145.1*1.28</f>
        <v>48825.727999999996</v>
      </c>
    </row>
    <row r="45" spans="14:19" ht="37.5" hidden="1">
      <c r="N45" s="38" t="s">
        <v>27</v>
      </c>
      <c r="O45" s="34" t="s">
        <v>55</v>
      </c>
      <c r="P45" s="35"/>
      <c r="Q45" s="35"/>
      <c r="R45" s="36"/>
      <c r="S45" s="37"/>
    </row>
    <row r="46" spans="14:19" ht="37.5" customHeight="1" hidden="1">
      <c r="N46" s="38" t="s">
        <v>28</v>
      </c>
      <c r="O46" s="34"/>
      <c r="P46" s="35"/>
      <c r="Q46" s="35"/>
      <c r="R46" s="36"/>
      <c r="S46" s="37"/>
    </row>
    <row r="47" spans="14:19" ht="37.5" customHeight="1" hidden="1">
      <c r="N47" s="38" t="s">
        <v>29</v>
      </c>
      <c r="O47" s="34"/>
      <c r="P47" s="35"/>
      <c r="Q47" s="35"/>
      <c r="R47" s="36"/>
      <c r="S47" s="37"/>
    </row>
    <row r="48" spans="14:19" ht="37.5">
      <c r="N48" s="38" t="s">
        <v>70</v>
      </c>
      <c r="O48" s="34" t="s">
        <v>56</v>
      </c>
      <c r="P48" s="35">
        <f>286.4+47</f>
        <v>333.4</v>
      </c>
      <c r="Q48" s="35">
        <f>286.2+47</f>
        <v>333.2</v>
      </c>
      <c r="R48" s="36">
        <f>276+47</f>
        <v>323</v>
      </c>
      <c r="S48" s="37">
        <f>(121986.7*1.28)+38133</f>
        <v>194275.976</v>
      </c>
    </row>
    <row r="49" spans="1:19" s="10" customFormat="1" ht="36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39" t="s">
        <v>30</v>
      </c>
      <c r="O49" s="27" t="s">
        <v>57</v>
      </c>
      <c r="P49" s="28">
        <f>SUM(P50:P51)</f>
        <v>26</v>
      </c>
      <c r="Q49" s="28">
        <f>SUM(Q50:Q51)</f>
        <v>25</v>
      </c>
      <c r="R49" s="29">
        <f>SUM(R50:R51)</f>
        <v>24</v>
      </c>
      <c r="S49" s="32">
        <f>SUM(S50:S51)</f>
        <v>18205.4</v>
      </c>
    </row>
    <row r="50" spans="14:19" ht="20.25">
      <c r="N50" s="38" t="s">
        <v>62</v>
      </c>
      <c r="O50" s="34" t="s">
        <v>58</v>
      </c>
      <c r="P50" s="35">
        <v>8</v>
      </c>
      <c r="Q50" s="35">
        <v>8</v>
      </c>
      <c r="R50" s="36">
        <v>7</v>
      </c>
      <c r="S50" s="37">
        <f>3030*1.28</f>
        <v>3878.4</v>
      </c>
    </row>
    <row r="51" spans="14:19" ht="56.25">
      <c r="N51" s="38" t="s">
        <v>31</v>
      </c>
      <c r="O51" s="34" t="s">
        <v>86</v>
      </c>
      <c r="P51" s="35">
        <v>18</v>
      </c>
      <c r="Q51" s="35">
        <v>17</v>
      </c>
      <c r="R51" s="36">
        <v>17</v>
      </c>
      <c r="S51" s="37">
        <v>14327</v>
      </c>
    </row>
    <row r="52" spans="1:30" s="10" customFormat="1" ht="26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26" t="s">
        <v>88</v>
      </c>
      <c r="O52" s="27" t="s">
        <v>63</v>
      </c>
      <c r="P52" s="28">
        <f>SUM(P53:P58)</f>
        <v>5214.4</v>
      </c>
      <c r="Q52" s="28">
        <f>SUM(Q53:Q58)</f>
        <v>4514.500000000001</v>
      </c>
      <c r="R52" s="29">
        <f>SUM(R53:R58)</f>
        <v>2706</v>
      </c>
      <c r="S52" s="32">
        <f>SUM(S53:S58)</f>
        <v>1886480.96</v>
      </c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</row>
    <row r="53" spans="14:30" ht="21" customHeight="1">
      <c r="N53" s="33" t="s">
        <v>72</v>
      </c>
      <c r="O53" s="34" t="s">
        <v>64</v>
      </c>
      <c r="P53" s="35">
        <v>4036</v>
      </c>
      <c r="Q53" s="35">
        <v>3745.4</v>
      </c>
      <c r="R53" s="36">
        <v>2061</v>
      </c>
      <c r="S53" s="37">
        <f>1140706*1.28</f>
        <v>1460103.68</v>
      </c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</row>
    <row r="54" spans="14:30" ht="21" customHeight="1" hidden="1">
      <c r="N54" s="33" t="s">
        <v>79</v>
      </c>
      <c r="O54" s="34" t="s">
        <v>64</v>
      </c>
      <c r="P54" s="35"/>
      <c r="Q54" s="35"/>
      <c r="R54" s="36"/>
      <c r="S54" s="37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</row>
    <row r="55" spans="14:30" ht="22.5" customHeight="1">
      <c r="N55" s="33" t="s">
        <v>65</v>
      </c>
      <c r="O55" s="34" t="s">
        <v>68</v>
      </c>
      <c r="P55" s="35">
        <v>622.9</v>
      </c>
      <c r="Q55" s="35">
        <v>396.2</v>
      </c>
      <c r="R55" s="36">
        <v>310</v>
      </c>
      <c r="S55" s="37">
        <f>138642*1.28</f>
        <v>177461.76</v>
      </c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</row>
    <row r="56" spans="14:30" ht="26.25" customHeight="1">
      <c r="N56" s="33" t="s">
        <v>66</v>
      </c>
      <c r="O56" s="34" t="s">
        <v>67</v>
      </c>
      <c r="P56" s="35">
        <v>512</v>
      </c>
      <c r="Q56" s="35">
        <v>329.8</v>
      </c>
      <c r="R56" s="36">
        <v>298</v>
      </c>
      <c r="S56" s="37">
        <f>167578*1.28</f>
        <v>214499.84</v>
      </c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</row>
    <row r="57" spans="14:30" ht="22.5" customHeight="1">
      <c r="N57" s="33" t="s">
        <v>85</v>
      </c>
      <c r="O57" s="34" t="s">
        <v>82</v>
      </c>
      <c r="P57" s="35">
        <v>14.5</v>
      </c>
      <c r="Q57" s="35">
        <v>14.1</v>
      </c>
      <c r="R57" s="36">
        <v>12</v>
      </c>
      <c r="S57" s="37">
        <f>4331*1.28</f>
        <v>5543.68</v>
      </c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</row>
    <row r="58" spans="14:30" ht="37.5">
      <c r="N58" s="60" t="s">
        <v>32</v>
      </c>
      <c r="O58" s="34" t="s">
        <v>87</v>
      </c>
      <c r="P58" s="35">
        <v>29</v>
      </c>
      <c r="Q58" s="35">
        <v>29</v>
      </c>
      <c r="R58" s="36">
        <v>25</v>
      </c>
      <c r="S58" s="37">
        <v>28872</v>
      </c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</row>
    <row r="59" spans="1:30" s="10" customFormat="1" ht="21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26" t="s">
        <v>89</v>
      </c>
      <c r="O59" s="27" t="s">
        <v>91</v>
      </c>
      <c r="P59" s="28">
        <f>SUM(P60)</f>
        <v>9.75</v>
      </c>
      <c r="Q59" s="28">
        <f>SUM(Q60)</f>
        <v>9.5</v>
      </c>
      <c r="R59" s="29">
        <f>SUM(R60)</f>
        <v>13</v>
      </c>
      <c r="S59" s="32">
        <f>SUM(S60)</f>
        <v>4195.84</v>
      </c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</row>
    <row r="60" spans="14:30" ht="20.25">
      <c r="N60" s="61" t="s">
        <v>83</v>
      </c>
      <c r="O60" s="62" t="s">
        <v>90</v>
      </c>
      <c r="P60" s="63">
        <v>9.75</v>
      </c>
      <c r="Q60" s="63">
        <v>9.5</v>
      </c>
      <c r="R60" s="64">
        <v>13</v>
      </c>
      <c r="S60" s="65">
        <f>3278*1.28</f>
        <v>4195.84</v>
      </c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</row>
    <row r="61" spans="1:19" s="10" customFormat="1" ht="20.25" customHeight="1" hidden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45" t="s">
        <v>33</v>
      </c>
      <c r="O61" s="46"/>
      <c r="P61" s="31"/>
      <c r="Q61" s="31"/>
      <c r="R61" s="30"/>
      <c r="S61" s="30"/>
    </row>
    <row r="62" spans="14:19" ht="20.25" customHeight="1" hidden="1">
      <c r="N62" s="38" t="s">
        <v>34</v>
      </c>
      <c r="O62" s="34"/>
      <c r="P62" s="35"/>
      <c r="Q62" s="35"/>
      <c r="R62" s="36"/>
      <c r="S62" s="36"/>
    </row>
    <row r="63" spans="14:19" ht="20.25" customHeight="1" hidden="1">
      <c r="N63" s="38" t="s">
        <v>35</v>
      </c>
      <c r="O63" s="34"/>
      <c r="P63" s="35"/>
      <c r="Q63" s="35"/>
      <c r="R63" s="36"/>
      <c r="S63" s="36"/>
    </row>
    <row r="64" spans="14:19" ht="37.5" customHeight="1" hidden="1">
      <c r="N64" s="47" t="s">
        <v>36</v>
      </c>
      <c r="O64" s="34"/>
      <c r="P64" s="35"/>
      <c r="Q64" s="35"/>
      <c r="R64" s="36"/>
      <c r="S64" s="36"/>
    </row>
    <row r="65" spans="1:19" s="10" customFormat="1" ht="20.25" customHeight="1" hidden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41" t="s">
        <v>37</v>
      </c>
      <c r="O65" s="27"/>
      <c r="P65" s="28"/>
      <c r="Q65" s="28"/>
      <c r="R65" s="29"/>
      <c r="S65" s="29"/>
    </row>
    <row r="66" spans="1:19" s="10" customFormat="1" ht="37.5" customHeight="1" hidden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48" t="s">
        <v>38</v>
      </c>
      <c r="O66" s="42"/>
      <c r="P66" s="35"/>
      <c r="Q66" s="43"/>
      <c r="R66" s="44"/>
      <c r="S66" s="44"/>
    </row>
    <row r="67" spans="1:19" s="10" customFormat="1" ht="20.25" customHeight="1" hidden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49" t="s">
        <v>69</v>
      </c>
      <c r="O67" s="50"/>
      <c r="P67" s="51" t="e">
        <f>SUM(P14,#REF!,P22,P27,P31,P34,P38,P49,P52,P61,P65)</f>
        <v>#REF!</v>
      </c>
      <c r="Q67" s="51" t="e">
        <f>SUM(Q14,#REF!,Q22,Q27,Q31,Q34,Q38,Q49,Q52,Q61,Q65)</f>
        <v>#REF!</v>
      </c>
      <c r="R67" s="52" t="e">
        <f>SUM(R14,#REF!,R22,R27,R31,R34,R38,R49,R52,R61,R65)</f>
        <v>#REF!</v>
      </c>
      <c r="S67" s="52" t="e">
        <f>SUM(S14,#REF!,S22,S27,S31,S34,S38,S49,S52,S61,S65)</f>
        <v>#REF!</v>
      </c>
    </row>
    <row r="68" spans="14:19" ht="1.5" customHeight="1">
      <c r="N68" s="53"/>
      <c r="O68" s="53"/>
      <c r="P68" s="54"/>
      <c r="Q68" s="54"/>
      <c r="R68" s="55"/>
      <c r="S68" s="55"/>
    </row>
    <row r="69" spans="14:19" ht="20.25" customHeight="1" hidden="1">
      <c r="N69" s="53"/>
      <c r="O69" s="53"/>
      <c r="P69" s="54"/>
      <c r="Q69" s="54"/>
      <c r="R69" s="55"/>
      <c r="S69" s="55"/>
    </row>
    <row r="70" spans="14:19" ht="20.25" customHeight="1">
      <c r="N70" s="53"/>
      <c r="O70" s="53"/>
      <c r="P70" s="54"/>
      <c r="Q70" s="54"/>
      <c r="R70" s="55"/>
      <c r="S70" s="55"/>
    </row>
    <row r="71" spans="14:19" ht="20.25" customHeight="1">
      <c r="N71" s="53"/>
      <c r="O71" s="53"/>
      <c r="P71" s="54"/>
      <c r="Q71" s="54"/>
      <c r="R71" s="55"/>
      <c r="S71" s="55"/>
    </row>
    <row r="72" spans="1:19" s="12" customFormat="1" ht="23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56" t="s">
        <v>96</v>
      </c>
      <c r="O72" s="55"/>
      <c r="P72" s="54"/>
      <c r="Q72" s="54"/>
      <c r="R72" s="55"/>
      <c r="S72" s="55"/>
    </row>
    <row r="73" spans="1:19" s="12" customFormat="1" ht="23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55" t="s">
        <v>97</v>
      </c>
      <c r="O73" s="55"/>
      <c r="P73" s="54"/>
      <c r="Q73" s="57" t="s">
        <v>39</v>
      </c>
      <c r="R73" s="55" t="s">
        <v>95</v>
      </c>
      <c r="S73" s="55"/>
    </row>
    <row r="74" spans="1:13" s="12" customFormat="1" ht="23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6" ht="20.25" hidden="1">
      <c r="S76" s="23" t="s">
        <v>84</v>
      </c>
    </row>
  </sheetData>
  <sheetProtection/>
  <mergeCells count="7">
    <mergeCell ref="Q12:R12"/>
    <mergeCell ref="S12:S13"/>
    <mergeCell ref="N9:S9"/>
    <mergeCell ref="N10:S10"/>
    <mergeCell ref="N12:N13"/>
    <mergeCell ref="O12:O13"/>
    <mergeCell ref="P12:P13"/>
  </mergeCells>
  <printOptions/>
  <pageMargins left="0.81" right="0.15748031496062992" top="0.24" bottom="0.3" header="0.31496062992125984" footer="0.43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POA</dc:creator>
  <cp:keywords/>
  <dc:description/>
  <cp:lastModifiedBy>Шатрова Ольга Александровна</cp:lastModifiedBy>
  <cp:lastPrinted>2015-03-04T06:23:47Z</cp:lastPrinted>
  <dcterms:created xsi:type="dcterms:W3CDTF">2007-05-02T11:23:04Z</dcterms:created>
  <dcterms:modified xsi:type="dcterms:W3CDTF">2015-03-04T06:23:50Z</dcterms:modified>
  <cp:category/>
  <cp:version/>
  <cp:contentType/>
  <cp:contentStatus/>
</cp:coreProperties>
</file>