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Исполнение 2014 уточнен." sheetId="1" r:id="rId1"/>
  </sheets>
  <definedNames>
    <definedName name="_xlnm.Print_Titles" localSheetId="0">'Исполнение 2014 уточнен.'!$11:$11</definedName>
    <definedName name="_xlnm.Print_Area" localSheetId="0">'Исполнение 2014 уточнен.'!$A$1:$H$141</definedName>
  </definedNames>
  <calcPr fullCalcOnLoad="1" refMode="R1C1"/>
</workbook>
</file>

<file path=xl/sharedStrings.xml><?xml version="1.0" encoding="utf-8"?>
<sst xmlns="http://schemas.openxmlformats.org/spreadsheetml/2006/main" count="268" uniqueCount="261">
  <si>
    <t>Прочие неналоговые доходы бюджетов муниципальных районов (компенсационная стоимость за уничтожение зеленых насаждений)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</si>
  <si>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</si>
  <si>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</si>
  <si>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</si>
  <si>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</si>
  <si>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</si>
  <si>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</si>
  <si>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000 2 02 04014 05 0061 151</t>
  </si>
  <si>
    <t>000 2 02 04014 05 0062 151</t>
  </si>
  <si>
    <t>000 2 02 04014 05 0064 151</t>
  </si>
  <si>
    <t>000 2 02 04014 05 0067 151</t>
  </si>
  <si>
    <t>000 2 02 04014 05 0068 151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</si>
  <si>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</si>
  <si>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</si>
  <si>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</si>
  <si>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</si>
  <si>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</si>
  <si>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000 2 02 04014 05 0063 151</t>
  </si>
  <si>
    <t xml:space="preserve">000 1 11 05013 10 0000 120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</si>
  <si>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</si>
  <si>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000 2 02 02999 05 0000 151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</si>
  <si>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</si>
  <si>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</si>
  <si>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</si>
  <si>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000 2 02 04000 00 0000 151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</si>
  <si>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</si>
  <si>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</si>
  <si>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</si>
  <si>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</si>
  <si>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</si>
  <si>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</si>
  <si>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</si>
  <si>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</si>
  <si>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</si>
  <si>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</si>
  <si>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</si>
  <si>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</si>
  <si>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</si>
  <si>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</si>
  <si>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</si>
  <si>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</si>
  <si>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000 1 13 00000 00 0000 000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</si>
  <si>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</si>
  <si>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</si>
  <si>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</si>
  <si>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</si>
  <si>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</si>
  <si>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</si>
  <si>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</si>
  <si>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</si>
  <si>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</si>
  <si>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</si>
  <si>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</si>
  <si>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</si>
  <si>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</si>
  <si>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</si>
  <si>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</si>
  <si>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</si>
  <si>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</si>
  <si>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</si>
  <si>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</si>
  <si>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</si>
  <si>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</si>
  <si>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</si>
  <si>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</si>
  <si>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000 2 02 04014 05 0000 151</t>
  </si>
  <si>
    <t>070 1 08 07150 01 0000 110</t>
  </si>
  <si>
    <t xml:space="preserve">080 1 11 07015 05 0000 120   </t>
  </si>
  <si>
    <t xml:space="preserve">000 1 17 05050 05 0000 180   </t>
  </si>
  <si>
    <t>000 2 02 02000 00 0000 151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</si>
  <si>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</si>
  <si>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</si>
  <si>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</si>
  <si>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</si>
  <si>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</si>
  <si>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</si>
  <si>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080 1 11 01050 05 0000 120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</si>
  <si>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</si>
  <si>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</si>
  <si>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</si>
  <si>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</si>
  <si>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</si>
  <si>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</si>
  <si>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</si>
  <si>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</si>
  <si>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</si>
  <si>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</si>
  <si>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ДОХОДЫ ОТ ОКАЗАНИЯ ПЛАТНЫХ УСЛУГ (РАБОТ) И КОМПЕНСАЦИИ ЗАТРАТ ГОСУДАРСТВА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</si>
  <si>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</si>
  <si>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</si>
  <si>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</si>
  <si>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</si>
  <si>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</si>
  <si>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</si>
  <si>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000 2 02 03999 05 0004 151</t>
  </si>
  <si>
    <t>000 2 02 03999 05 0006 151</t>
  </si>
  <si>
    <t>000 2 02 03999 05 0014 151</t>
  </si>
  <si>
    <t>000 2 02 03999 05 0019 151</t>
  </si>
  <si>
    <t>000 2 02 03999 05 0005 151</t>
  </si>
  <si>
    <t>000 2 02 02999 05 0003 151</t>
  </si>
  <si>
    <t>000 2 02 02999 05 0042 151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</si>
  <si>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</si>
  <si>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</si>
  <si>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</si>
  <si>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</si>
  <si>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 xml:space="preserve"> к  проекту решения Совета депутатов</t>
  </si>
  <si>
    <t>000 2 02 02999 05 0031 151</t>
  </si>
  <si>
    <t xml:space="preserve">000  2 02 03069 05 0000 151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</si>
  <si>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</si>
  <si>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000  2 02 03070 05 0000 151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</si>
  <si>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</si>
  <si>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</si>
  <si>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000 2 02 02999 05 0089 151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</si>
  <si>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</si>
  <si>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</si>
  <si>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</si>
  <si>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</si>
  <si>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</si>
  <si>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</si>
  <si>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</si>
  <si>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</si>
  <si>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</si>
  <si>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</si>
  <si>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</si>
  <si>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</si>
  <si>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</si>
  <si>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</si>
  <si>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</si>
  <si>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</si>
  <si>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</si>
  <si>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</si>
  <si>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</si>
  <si>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000 2 02 02999 05 0016 151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</si>
  <si>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</si>
  <si>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</si>
  <si>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</si>
  <si>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000 2 02 04014 05 0163 151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</si>
  <si>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</si>
  <si>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</si>
  <si>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</si>
  <si>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Иные межбюджетные трансферты всего, в том числе: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</si>
  <si>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</si>
  <si>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</si>
  <si>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</si>
  <si>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</si>
  <si>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 xml:space="preserve">000 2 02 02077 05 0000 151   </t>
  </si>
  <si>
    <t xml:space="preserve">000  2 02 02077 05 0102 151   </t>
  </si>
  <si>
    <t xml:space="preserve">Заместитель руководителя Администрации,                                                                                                       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</si>
  <si>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</si>
  <si>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</si>
  <si>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</si>
  <si>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</si>
  <si>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</si>
  <si>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</si>
  <si>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</si>
  <si>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</si>
  <si>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</si>
  <si>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</si>
  <si>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</si>
  <si>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</si>
  <si>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</si>
  <si>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</si>
  <si>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</si>
  <si>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участков, всего, в том числе: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</si>
  <si>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</si>
  <si>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</si>
  <si>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</si>
  <si>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</si>
  <si>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000 2 18 00000 00 0000 000</t>
  </si>
  <si>
    <t>000 2 02 02999 05 0057 151</t>
  </si>
  <si>
    <t>Субсидии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</si>
  <si>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056 2 07 05030 05 0100 180</t>
  </si>
  <si>
    <t>Прочие безвозмездные поступления в бюджеты муниципальных районов (на нужды учебных учреждений для инвалидов)</t>
  </si>
  <si>
    <t>Прочие неналоговые доходы бюджетов муниципальных районов (плата за право заключения муниципального контракта)</t>
  </si>
  <si>
    <t>Субсидии на мероприятия по организации отдыха детей в каникулярное время</t>
  </si>
  <si>
    <t>000 2 02 02999 05 0032 151</t>
  </si>
  <si>
    <t>Субсидии на внедрение современных образовательных технологий в соответствии с государственной программой Московской области "Образование Подмосковья"</t>
  </si>
  <si>
    <t>Субсидии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"Образование Подмосковья"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</si>
  <si>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</t>
  </si>
  <si>
    <t>Субсидии на государственную поддержку частных детских садов с целью возмещения расходов на присмотр и уход, содержание имущества и арендную плату за использование помещений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</si>
  <si>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</si>
  <si>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</si>
  <si>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</si>
  <si>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 xml:space="preserve">План на 2014 год </t>
  </si>
  <si>
    <t xml:space="preserve">Иные межбюджетные трансферты на реализацию муниципальной программы "Повышение качества управления муниципальными финансами Одинцовского муниципального района Московской области на 2014 - 2016 годы" </t>
  </si>
  <si>
    <t xml:space="preserve">000  2 02 02215 05 0000 151   </t>
  </si>
  <si>
    <t>000 2 02 02999 05 0017 151</t>
  </si>
  <si>
    <t>Субсидии на софинансирование расходов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</t>
  </si>
  <si>
    <t>Субсидии на закупку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</si>
  <si>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 xml:space="preserve"> 000 2 02 02999 05 0033 151</t>
  </si>
  <si>
    <t>Субсидии на закупку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</si>
  <si>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000 2 02 02999 05 0051 151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</si>
  <si>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</si>
  <si>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 xml:space="preserve"> 000 2 02 02999 05 0058 151</t>
  </si>
  <si>
    <t>Субсидии на закупку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</si>
  <si>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000 2 02 02999 05 0083 151</t>
  </si>
  <si>
    <t xml:space="preserve">Субсидии на укрепление материально-технической базы общеобразовательных организаций, команды которых заняли 1-5 места на соревнованиях «Веселые старты» среди команд общеобразовательных организаций Московской области на призы Губернатора Московской области в 2014 году </t>
  </si>
  <si>
    <t>000 2 02 02999 05 0094 151</t>
  </si>
  <si>
    <t>Субсидии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</si>
  <si>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Прочие безвозмездные поступления в бюджеты муниципальных районов (прочие поступления)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</si>
  <si>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</si>
  <si>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</si>
  <si>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</si>
  <si>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от продажи земельных участков, находящихся в государственной и муниципальной собственности</t>
  </si>
  <si>
    <t>000 2 02 02999 05 0103 151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</si>
  <si>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</si>
  <si>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</si>
  <si>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070 2 07 05030 05 0000 180</t>
  </si>
  <si>
    <t xml:space="preserve"> 000 2 02 02999 05 0106 151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</si>
  <si>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</si>
  <si>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Исполнение бюджета Одинцовского муниципального района по доходам за 2014 год</t>
  </si>
  <si>
    <t xml:space="preserve">Уточненный план на 2014 год </t>
  </si>
  <si>
    <t xml:space="preserve">Исполнено </t>
  </si>
  <si>
    <t>Отклонение</t>
  </si>
  <si>
    <t>от "____" __________2015г.    № _____</t>
  </si>
  <si>
    <t>070 1 17 05050 05 0500 180</t>
  </si>
  <si>
    <t>003 1 17 05050 05 0600 180</t>
  </si>
  <si>
    <t>Прочие неналоговые доходы бюджетов муниципальных районов (прочие доходы)</t>
  </si>
  <si>
    <t>080 1 11 05035 05 0000 120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</si>
  <si>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</si>
  <si>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080 1 17 01050 05 0000 180</t>
  </si>
  <si>
    <t>000 1 17 01000 00 0000 180</t>
  </si>
  <si>
    <t>Невыясненные поступления</t>
  </si>
  <si>
    <t>Невыясненные поступления, зачисисляемые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</si>
  <si>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</si>
  <si>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</si>
  <si>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</si>
  <si>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</si>
  <si>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 xml:space="preserve"> 000 2 02 02999 05 0104 151</t>
  </si>
  <si>
    <t>Субсидии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Московской области</t>
  </si>
  <si>
    <t xml:space="preserve"> 000 2 02 02999 05 0107 151</t>
  </si>
  <si>
    <t>(тыс. руб.)</t>
  </si>
  <si>
    <t xml:space="preserve">начальник Финансово-казначейского управления                                                                                           Р.А. Анашкина                                                                                    </t>
  </si>
  <si>
    <t>Дополни-тельный план на 2014</t>
  </si>
  <si>
    <t>% испол-нения</t>
  </si>
  <si>
    <t>003 1 13 02995 05 0100 130</t>
  </si>
  <si>
    <t>Прочие доходы от компенсации затрат бюджетов муниципальных районов (дебиторская задолженность прошлых лет)</t>
  </si>
  <si>
    <t>056 1 13 02995 05 0100 130</t>
  </si>
  <si>
    <t>070 1 13 02995 05 0100 130</t>
  </si>
  <si>
    <t>080 1 13 02995 05 0100 130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</si>
  <si>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</si>
  <si>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080 1 14 02053 05 0000 410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</si>
  <si>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</si>
  <si>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080 1 14 02053 05 0000 440 </t>
  </si>
  <si>
    <t>003 2 18 05010 05 0000 180</t>
  </si>
  <si>
    <t>Доходы бюджетов муниципальных районов от возврата бюджетными учреждениями остатков субсидий прошлых лет</t>
  </si>
  <si>
    <t>056 2 18 05010 05 0000 180</t>
  </si>
  <si>
    <t>061 2 18 05010 05 0000 180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</si>
  <si>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</si>
  <si>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003 2 18 05010 05 0000 151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</si>
  <si>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</si>
  <si>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</si>
  <si>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Субсидии  бюджетам  муниципальных  районов на софинансирование капитальных вложений в объекты муниципальной собственности, всего, в том числе:</t>
  </si>
  <si>
    <t>Прочие субсидии бюджетам муниципальных районов,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</si>
  <si>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всего, в том числе:</t>
  </si>
  <si>
    <t>000 2 02 02009 05 0000 151</t>
  </si>
  <si>
    <t>Прочие субвенции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</si>
  <si>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</t>
  </si>
  <si>
    <t>061 1 13 02995 05 0100 130</t>
  </si>
  <si>
    <t>061 1 13 02995 05 0400 130</t>
  </si>
  <si>
    <t>Прочие доходы от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</si>
</sst>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_ "/>
    <numFmt numFmtId="171" formatCode="#,##0.000_ ;[Red]\-#,##0.000\ "/>
    <numFmt numFmtId="172" formatCode="#,##0.00_ ;[Red]\-#,##0.00_ "/>
  </numFmts>
  <fonts count="5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wrapText="1"/>
    </xf>
    <xf numFmtId="1" fontId="48" fillId="0" borderId="10" xfId="53" applyNumberFormat="1" applyFont="1" applyBorder="1" applyAlignment="1">
      <alignment vertical="center" wrapText="1"/>
      <protection/>
    </xf>
    <xf numFmtId="170" fontId="48" fillId="0" borderId="10" xfId="53" applyNumberFormat="1" applyFont="1" applyBorder="1" applyAlignment="1">
      <alignment vertical="center"/>
      <protection/>
    </xf>
    <xf numFmtId="169" fontId="8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48" fillId="0" borderId="10" xfId="53" applyNumberFormat="1" applyFont="1" applyFill="1" applyBorder="1" applyAlignment="1">
      <alignment vertical="center"/>
      <protection/>
    </xf>
    <xf numFmtId="169" fontId="48" fillId="0" borderId="10" xfId="53" applyNumberFormat="1" applyFont="1" applyBorder="1" applyAlignment="1">
      <alignment vertical="center"/>
      <protection/>
    </xf>
    <xf numFmtId="170" fontId="48" fillId="0" borderId="10" xfId="53" applyNumberFormat="1" applyFont="1" applyFill="1" applyBorder="1" applyAlignment="1">
      <alignment vertical="center"/>
      <protection/>
    </xf>
    <xf numFmtId="169" fontId="0" fillId="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" fontId="48" fillId="0" borderId="10" xfId="53" applyNumberFormat="1" applyFont="1" applyBorder="1" applyAlignment="1">
      <alignment horizontal="justify" vertical="center" wrapText="1"/>
      <protection/>
    </xf>
    <xf numFmtId="170" fontId="51" fillId="0" borderId="10" xfId="53" applyNumberFormat="1" applyFont="1" applyBorder="1" applyAlignment="1">
      <alignment vertical="center"/>
      <protection/>
    </xf>
    <xf numFmtId="1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41"/>
  <sheetViews>
    <sheetView tabSelected="1" workbookViewId="0" topLeftCell="A1">
      <selection activeCell="A8" sqref="A8:H8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3.875" style="3" customWidth="1"/>
    <col min="4" max="4" width="11.50390625" style="3" customWidth="1"/>
    <col min="5" max="6" width="13.625" style="3" customWidth="1"/>
    <col min="7" max="7" width="8.50390625" style="3" customWidth="1"/>
    <col min="8" max="8" width="12.50390625" style="3" customWidth="1"/>
    <col min="9" max="16384" width="9.00390625" style="9" customWidth="1"/>
  </cols>
  <sheetData>
    <row r="1" spans="1:8" ht="15.75">
      <c r="A1" s="35"/>
      <c r="B1" s="49" t="s">
        <v>39</v>
      </c>
      <c r="C1" s="49"/>
      <c r="D1" s="49"/>
      <c r="E1" s="49"/>
      <c r="F1" s="49"/>
      <c r="G1" s="49"/>
      <c r="H1" s="49"/>
    </row>
    <row r="2" spans="1:8" ht="15.75">
      <c r="A2" s="35"/>
      <c r="B2" s="49" t="s">
        <v>105</v>
      </c>
      <c r="C2" s="49"/>
      <c r="D2" s="49"/>
      <c r="E2" s="49"/>
      <c r="F2" s="49"/>
      <c r="G2" s="49"/>
      <c r="H2" s="49"/>
    </row>
    <row r="3" spans="1:8" ht="15.75">
      <c r="A3" s="35"/>
      <c r="B3" s="49" t="s">
        <v>182</v>
      </c>
      <c r="C3" s="49"/>
      <c r="D3" s="49"/>
      <c r="E3" s="49"/>
      <c r="F3" s="49"/>
      <c r="G3" s="49"/>
      <c r="H3" s="49"/>
    </row>
    <row r="4" spans="1:8" ht="15.75">
      <c r="A4" s="35"/>
      <c r="B4" s="49" t="s">
        <v>181</v>
      </c>
      <c r="C4" s="49"/>
      <c r="D4" s="49"/>
      <c r="E4" s="49"/>
      <c r="F4" s="49"/>
      <c r="G4" s="49"/>
      <c r="H4" s="49"/>
    </row>
    <row r="5" spans="1:8" ht="15.75" customHeight="1">
      <c r="A5" s="36"/>
      <c r="B5" s="50" t="s">
        <v>214</v>
      </c>
      <c r="C5" s="50"/>
      <c r="D5" s="50"/>
      <c r="E5" s="50"/>
      <c r="F5" s="50"/>
      <c r="G5" s="50"/>
      <c r="H5" s="50"/>
    </row>
    <row r="6" spans="1:8" ht="15.75" customHeight="1">
      <c r="A6" s="36"/>
      <c r="B6" s="36"/>
      <c r="C6" s="36"/>
      <c r="D6" s="36"/>
      <c r="E6" s="36"/>
      <c r="F6" s="36"/>
      <c r="G6" s="36"/>
      <c r="H6" s="36"/>
    </row>
    <row r="7" spans="1:8" ht="17.25" customHeight="1">
      <c r="A7" s="36"/>
      <c r="B7" s="36"/>
      <c r="C7" s="36"/>
      <c r="D7" s="36"/>
      <c r="E7" s="36"/>
      <c r="F7" s="36"/>
      <c r="G7" s="36"/>
      <c r="H7" s="36"/>
    </row>
    <row r="8" spans="1:11" ht="24" customHeight="1">
      <c r="A8" s="47" t="s">
        <v>210</v>
      </c>
      <c r="B8" s="48"/>
      <c r="C8" s="48"/>
      <c r="D8" s="48"/>
      <c r="E8" s="48"/>
      <c r="F8" s="48"/>
      <c r="G8" s="48"/>
      <c r="H8" s="48"/>
      <c r="I8" s="38"/>
      <c r="J8" s="38"/>
      <c r="K8" s="38"/>
    </row>
    <row r="9" spans="1:11" ht="12.75" customHeight="1">
      <c r="A9" s="39"/>
      <c r="B9" s="37"/>
      <c r="C9" s="37"/>
      <c r="D9" s="37"/>
      <c r="E9" s="37"/>
      <c r="F9" s="37"/>
      <c r="G9" s="37"/>
      <c r="H9" s="37"/>
      <c r="I9" s="38"/>
      <c r="J9" s="38"/>
      <c r="K9" s="38"/>
    </row>
    <row r="10" spans="1:8" ht="14.25" customHeight="1">
      <c r="A10" s="2"/>
      <c r="B10" s="10"/>
      <c r="C10" s="10"/>
      <c r="D10" s="10"/>
      <c r="E10" s="10"/>
      <c r="F10" s="10"/>
      <c r="G10" s="51" t="s">
        <v>231</v>
      </c>
      <c r="H10" s="52"/>
    </row>
    <row r="11" spans="1:8" ht="66" customHeight="1">
      <c r="A11" s="4" t="s">
        <v>49</v>
      </c>
      <c r="B11" s="4" t="s">
        <v>31</v>
      </c>
      <c r="C11" s="12" t="s">
        <v>183</v>
      </c>
      <c r="D11" s="12" t="s">
        <v>233</v>
      </c>
      <c r="E11" s="12" t="s">
        <v>211</v>
      </c>
      <c r="F11" s="4" t="s">
        <v>212</v>
      </c>
      <c r="G11" s="4" t="s">
        <v>234</v>
      </c>
      <c r="H11" s="4" t="s">
        <v>213</v>
      </c>
    </row>
    <row r="12" spans="1:8" ht="20.25" customHeight="1">
      <c r="A12" s="11" t="s">
        <v>27</v>
      </c>
      <c r="B12" s="15" t="s">
        <v>75</v>
      </c>
      <c r="C12" s="22">
        <f>C13+C25</f>
        <v>3813502</v>
      </c>
      <c r="D12" s="22">
        <v>0</v>
      </c>
      <c r="E12" s="43">
        <f aca="true" t="shared" si="0" ref="E12:E24">C12+D12</f>
        <v>3813502</v>
      </c>
      <c r="F12" s="22">
        <f>F13+F25</f>
        <v>3881831.4680000003</v>
      </c>
      <c r="G12" s="30">
        <f>ROUND(F12/E12*100,1)</f>
        <v>101.8</v>
      </c>
      <c r="H12" s="22">
        <f>H13+H25</f>
        <v>68329.4679999999</v>
      </c>
    </row>
    <row r="13" spans="1:8" ht="16.5" customHeight="1">
      <c r="A13" s="4"/>
      <c r="B13" s="15" t="s">
        <v>15</v>
      </c>
      <c r="C13" s="22">
        <f>C14+C16+C21</f>
        <v>1512106</v>
      </c>
      <c r="D13" s="22">
        <v>0</v>
      </c>
      <c r="E13" s="43">
        <f t="shared" si="0"/>
        <v>1512106</v>
      </c>
      <c r="F13" s="22">
        <f>F14+F16+F21+F24</f>
        <v>1560422.275</v>
      </c>
      <c r="G13" s="30">
        <f>ROUND(F13/E13*100,1)</f>
        <v>103.2</v>
      </c>
      <c r="H13" s="22">
        <f>H14+H16+H21+H24</f>
        <v>48316.27499999994</v>
      </c>
    </row>
    <row r="14" spans="1:8" ht="20.25" customHeight="1">
      <c r="A14" s="4" t="s">
        <v>116</v>
      </c>
      <c r="B14" s="14" t="s">
        <v>117</v>
      </c>
      <c r="C14" s="23">
        <f>C15</f>
        <v>555519</v>
      </c>
      <c r="D14" s="23">
        <v>0</v>
      </c>
      <c r="E14" s="21">
        <f t="shared" si="0"/>
        <v>555519</v>
      </c>
      <c r="F14" s="23">
        <f>F15</f>
        <v>586845.07</v>
      </c>
      <c r="G14" s="29">
        <f>ROUND(F14/E14*100,1)</f>
        <v>105.6</v>
      </c>
      <c r="H14" s="23">
        <f>H15</f>
        <v>31326.06999999995</v>
      </c>
    </row>
    <row r="15" spans="1:8" ht="18" customHeight="1">
      <c r="A15" s="4" t="s">
        <v>51</v>
      </c>
      <c r="B15" s="14" t="s">
        <v>115</v>
      </c>
      <c r="C15" s="23">
        <v>555519</v>
      </c>
      <c r="D15" s="23">
        <v>0</v>
      </c>
      <c r="E15" s="21">
        <f t="shared" si="0"/>
        <v>555519</v>
      </c>
      <c r="F15" s="25">
        <v>586845.07</v>
      </c>
      <c r="G15" s="29">
        <f aca="true" t="shared" si="1" ref="G15:G73">ROUND(F15/E15*100,1)</f>
        <v>105.6</v>
      </c>
      <c r="H15" s="32">
        <f>F15-E15</f>
        <v>31326.06999999995</v>
      </c>
    </row>
    <row r="16" spans="1:8" ht="19.5" customHeight="1">
      <c r="A16" s="4" t="s">
        <v>52</v>
      </c>
      <c r="B16" s="14" t="s">
        <v>29</v>
      </c>
      <c r="C16" s="23">
        <f>C17+C18+C19+C20</f>
        <v>896793</v>
      </c>
      <c r="D16" s="23">
        <v>0</v>
      </c>
      <c r="E16" s="21">
        <f t="shared" si="0"/>
        <v>896793</v>
      </c>
      <c r="F16" s="23">
        <f>F17+F18+F19+F20</f>
        <v>911616.136</v>
      </c>
      <c r="G16" s="29">
        <f t="shared" si="1"/>
        <v>101.7</v>
      </c>
      <c r="H16" s="23">
        <f>H17+H18+H19+H20</f>
        <v>14823.13599999999</v>
      </c>
    </row>
    <row r="17" spans="1:8" ht="32.25" customHeight="1">
      <c r="A17" s="4" t="s">
        <v>119</v>
      </c>
      <c r="B17" s="14" t="s">
        <v>118</v>
      </c>
      <c r="C17" s="23">
        <v>464112</v>
      </c>
      <c r="D17" s="23">
        <v>0</v>
      </c>
      <c r="E17" s="21">
        <f t="shared" si="0"/>
        <v>464112</v>
      </c>
      <c r="F17" s="24">
        <v>476112.771</v>
      </c>
      <c r="G17" s="29">
        <f t="shared" si="1"/>
        <v>102.6</v>
      </c>
      <c r="H17" s="32">
        <f>F17-E17</f>
        <v>12000.771000000008</v>
      </c>
    </row>
    <row r="18" spans="1:8" ht="31.5">
      <c r="A18" s="4" t="s">
        <v>101</v>
      </c>
      <c r="B18" s="14" t="s">
        <v>48</v>
      </c>
      <c r="C18" s="23">
        <v>416535</v>
      </c>
      <c r="D18" s="23">
        <v>0</v>
      </c>
      <c r="E18" s="21">
        <f t="shared" si="0"/>
        <v>416535</v>
      </c>
      <c r="F18" s="24">
        <v>418940.317</v>
      </c>
      <c r="G18" s="29">
        <f>ROUND(F18/E18*100,1)</f>
        <v>100.6</v>
      </c>
      <c r="H18" s="32">
        <f>F18-E18</f>
        <v>2405.316999999981</v>
      </c>
    </row>
    <row r="19" spans="1:8" ht="15.75">
      <c r="A19" s="4" t="s">
        <v>102</v>
      </c>
      <c r="B19" s="14" t="s">
        <v>72</v>
      </c>
      <c r="C19" s="23">
        <v>1250</v>
      </c>
      <c r="D19" s="23">
        <v>0</v>
      </c>
      <c r="E19" s="21">
        <f t="shared" si="0"/>
        <v>1250</v>
      </c>
      <c r="F19" s="24">
        <v>1250.974</v>
      </c>
      <c r="G19" s="29">
        <f>ROUND(F19/E19*100,1)</f>
        <v>100.1</v>
      </c>
      <c r="H19" s="32">
        <f>F19-E19</f>
        <v>0.9739999999999327</v>
      </c>
    </row>
    <row r="20" spans="1:8" ht="37.5" customHeight="1">
      <c r="A20" s="4" t="s">
        <v>129</v>
      </c>
      <c r="B20" s="14" t="s">
        <v>130</v>
      </c>
      <c r="C20" s="23">
        <v>14896</v>
      </c>
      <c r="D20" s="23">
        <v>0</v>
      </c>
      <c r="E20" s="21">
        <f t="shared" si="0"/>
        <v>14896</v>
      </c>
      <c r="F20" s="24">
        <v>15312.074</v>
      </c>
      <c r="G20" s="29">
        <f>ROUND(F20/E20*100,1)</f>
        <v>102.8</v>
      </c>
      <c r="H20" s="32">
        <f>F20-E20</f>
        <v>416.0740000000005</v>
      </c>
    </row>
    <row r="21" spans="1:8" ht="19.5" customHeight="1">
      <c r="A21" s="5" t="s">
        <v>38</v>
      </c>
      <c r="B21" s="14" t="s">
        <v>55</v>
      </c>
      <c r="C21" s="23">
        <f>C22+C23</f>
        <v>59794</v>
      </c>
      <c r="D21" s="23">
        <v>0</v>
      </c>
      <c r="E21" s="21">
        <f t="shared" si="0"/>
        <v>59794</v>
      </c>
      <c r="F21" s="23">
        <f>F22+F23</f>
        <v>61975.089</v>
      </c>
      <c r="G21" s="29">
        <f t="shared" si="1"/>
        <v>103.6</v>
      </c>
      <c r="H21" s="23">
        <f>H22+H23</f>
        <v>2181.089</v>
      </c>
    </row>
    <row r="22" spans="1:8" ht="50.25" customHeight="1">
      <c r="A22" s="5" t="s">
        <v>50</v>
      </c>
      <c r="B22" s="14" t="s">
        <v>57</v>
      </c>
      <c r="C22" s="23">
        <v>58063</v>
      </c>
      <c r="D22" s="23">
        <v>0</v>
      </c>
      <c r="E22" s="21">
        <f t="shared" si="0"/>
        <v>58063</v>
      </c>
      <c r="F22" s="24">
        <v>59602.089</v>
      </c>
      <c r="G22" s="29">
        <f t="shared" si="1"/>
        <v>102.7</v>
      </c>
      <c r="H22" s="32">
        <f>F22-E22</f>
        <v>1539.089</v>
      </c>
    </row>
    <row r="23" spans="1:8" ht="31.5">
      <c r="A23" s="5" t="s">
        <v>66</v>
      </c>
      <c r="B23" s="14" t="s">
        <v>28</v>
      </c>
      <c r="C23" s="23">
        <v>1731</v>
      </c>
      <c r="D23" s="23">
        <v>0</v>
      </c>
      <c r="E23" s="21">
        <f t="shared" si="0"/>
        <v>1731</v>
      </c>
      <c r="F23" s="24">
        <v>2373</v>
      </c>
      <c r="G23" s="29">
        <f t="shared" si="1"/>
        <v>137.1</v>
      </c>
      <c r="H23" s="32">
        <f>F23-E23</f>
        <v>642</v>
      </c>
    </row>
    <row r="24" spans="1:8" ht="54" customHeight="1">
      <c r="A24" s="20" t="s">
        <v>224</v>
      </c>
      <c r="B24" s="20" t="s">
        <v>225</v>
      </c>
      <c r="C24" s="24">
        <v>0</v>
      </c>
      <c r="D24" s="23">
        <v>0</v>
      </c>
      <c r="E24" s="21">
        <f t="shared" si="0"/>
        <v>0</v>
      </c>
      <c r="F24" s="24">
        <v>-14.02</v>
      </c>
      <c r="G24" s="29">
        <v>0</v>
      </c>
      <c r="H24" s="32">
        <f>F24-E24</f>
        <v>-14.02</v>
      </c>
    </row>
    <row r="25" spans="1:8" ht="21" customHeight="1">
      <c r="A25" s="5"/>
      <c r="B25" s="15" t="s">
        <v>16</v>
      </c>
      <c r="C25" s="22">
        <f>C26+C41+C43+C51+C56+C57</f>
        <v>2301396</v>
      </c>
      <c r="D25" s="22">
        <v>0</v>
      </c>
      <c r="E25" s="22">
        <f>E26+E41+E43+E51+E56+E57</f>
        <v>2301396</v>
      </c>
      <c r="F25" s="22">
        <f>F26+F41+F43+F51+F56+F57</f>
        <v>2321409.1930000004</v>
      </c>
      <c r="G25" s="30">
        <f t="shared" si="1"/>
        <v>100.9</v>
      </c>
      <c r="H25" s="22">
        <f>H26+H41+H43+H51+H56+H57</f>
        <v>20013.19299999997</v>
      </c>
    </row>
    <row r="26" spans="1:8" ht="49.5" customHeight="1">
      <c r="A26" s="4" t="s">
        <v>54</v>
      </c>
      <c r="B26" s="14" t="s">
        <v>34</v>
      </c>
      <c r="C26" s="23">
        <f>C27+C29+C35+C37</f>
        <v>2036265</v>
      </c>
      <c r="D26" s="23">
        <v>0</v>
      </c>
      <c r="E26" s="21">
        <f aca="true" t="shared" si="2" ref="E26:E43">C26+D26</f>
        <v>2036265</v>
      </c>
      <c r="F26" s="23">
        <f>F27+F29+F35+F37</f>
        <v>2021649.241</v>
      </c>
      <c r="G26" s="29">
        <f t="shared" si="1"/>
        <v>99.3</v>
      </c>
      <c r="H26" s="23">
        <f>H27+H29+H35+H37</f>
        <v>-14615.759000000024</v>
      </c>
    </row>
    <row r="27" spans="1:8" ht="94.5">
      <c r="A27" s="4" t="s">
        <v>70</v>
      </c>
      <c r="B27" s="14" t="s">
        <v>19</v>
      </c>
      <c r="C27" s="23">
        <f>C28</f>
        <v>182057</v>
      </c>
      <c r="D27" s="23">
        <v>0</v>
      </c>
      <c r="E27" s="21">
        <f t="shared" si="2"/>
        <v>182057</v>
      </c>
      <c r="F27" s="23">
        <f>F28</f>
        <v>104442.595</v>
      </c>
      <c r="G27" s="29">
        <f t="shared" si="1"/>
        <v>57.4</v>
      </c>
      <c r="H27" s="23">
        <f>H28</f>
        <v>-77614.405</v>
      </c>
    </row>
    <row r="28" spans="1:8" ht="70.5" customHeight="1">
      <c r="A28" s="4" t="s">
        <v>76</v>
      </c>
      <c r="B28" s="14" t="s">
        <v>150</v>
      </c>
      <c r="C28" s="23">
        <v>182057</v>
      </c>
      <c r="D28" s="23">
        <v>0</v>
      </c>
      <c r="E28" s="21">
        <f t="shared" si="2"/>
        <v>182057</v>
      </c>
      <c r="F28" s="24">
        <v>104442.595</v>
      </c>
      <c r="G28" s="29">
        <f t="shared" si="1"/>
        <v>57.4</v>
      </c>
      <c r="H28" s="32">
        <f>F28-E28</f>
        <v>-77614.405</v>
      </c>
    </row>
    <row r="29" spans="1:8" ht="105" customHeight="1">
      <c r="A29" s="4" t="s">
        <v>53</v>
      </c>
      <c r="B29" s="14" t="s">
        <v>77</v>
      </c>
      <c r="C29" s="23">
        <f>C30+C34</f>
        <v>811862</v>
      </c>
      <c r="D29" s="23">
        <v>0</v>
      </c>
      <c r="E29" s="21">
        <f t="shared" si="2"/>
        <v>811862</v>
      </c>
      <c r="F29" s="23">
        <f>F30++F33+F34</f>
        <v>886798.003</v>
      </c>
      <c r="G29" s="29">
        <f t="shared" si="1"/>
        <v>109.2</v>
      </c>
      <c r="H29" s="23">
        <f>H30++H33+H34</f>
        <v>74936.00300000003</v>
      </c>
    </row>
    <row r="30" spans="1:8" ht="98.25" customHeight="1">
      <c r="A30" s="4" t="s">
        <v>18</v>
      </c>
      <c r="B30" s="14" t="s">
        <v>163</v>
      </c>
      <c r="C30" s="23">
        <f>C31+C32</f>
        <v>638862</v>
      </c>
      <c r="D30" s="23">
        <v>0</v>
      </c>
      <c r="E30" s="21">
        <f t="shared" si="2"/>
        <v>638862</v>
      </c>
      <c r="F30" s="23">
        <f>F31+F32</f>
        <v>698803.649</v>
      </c>
      <c r="G30" s="29">
        <f t="shared" si="1"/>
        <v>109.4</v>
      </c>
      <c r="H30" s="23">
        <f>H31+H32</f>
        <v>59941.649000000005</v>
      </c>
    </row>
    <row r="31" spans="1:8" ht="110.25">
      <c r="A31" s="4" t="s">
        <v>164</v>
      </c>
      <c r="B31" s="14" t="s">
        <v>166</v>
      </c>
      <c r="C31" s="23">
        <v>7376</v>
      </c>
      <c r="D31" s="23">
        <v>0</v>
      </c>
      <c r="E31" s="21">
        <f t="shared" si="2"/>
        <v>7376</v>
      </c>
      <c r="F31" s="24">
        <v>8001.019</v>
      </c>
      <c r="G31" s="29">
        <f t="shared" si="1"/>
        <v>108.5</v>
      </c>
      <c r="H31" s="32">
        <f>F31-E31</f>
        <v>625.0190000000002</v>
      </c>
    </row>
    <row r="32" spans="1:8" ht="132.75" customHeight="1">
      <c r="A32" s="4" t="s">
        <v>165</v>
      </c>
      <c r="B32" s="14" t="s">
        <v>167</v>
      </c>
      <c r="C32" s="23">
        <v>631486</v>
      </c>
      <c r="D32" s="23">
        <v>0</v>
      </c>
      <c r="E32" s="21">
        <f t="shared" si="2"/>
        <v>631486</v>
      </c>
      <c r="F32" s="24">
        <v>690802.63</v>
      </c>
      <c r="G32" s="29">
        <f t="shared" si="1"/>
        <v>109.4</v>
      </c>
      <c r="H32" s="32">
        <f>F32-E32</f>
        <v>59316.630000000005</v>
      </c>
    </row>
    <row r="33" spans="1:8" ht="99" customHeight="1">
      <c r="A33" s="20" t="s">
        <v>218</v>
      </c>
      <c r="B33" s="20" t="s">
        <v>219</v>
      </c>
      <c r="C33" s="23">
        <v>0</v>
      </c>
      <c r="D33" s="23">
        <v>0</v>
      </c>
      <c r="E33" s="21">
        <f t="shared" si="2"/>
        <v>0</v>
      </c>
      <c r="F33" s="23">
        <v>-125.873</v>
      </c>
      <c r="G33" s="29">
        <v>0</v>
      </c>
      <c r="H33" s="32">
        <f>F33-E33</f>
        <v>-125.873</v>
      </c>
    </row>
    <row r="34" spans="1:8" ht="52.5" customHeight="1">
      <c r="A34" s="4" t="s">
        <v>128</v>
      </c>
      <c r="B34" s="14" t="s">
        <v>131</v>
      </c>
      <c r="C34" s="23">
        <v>173000</v>
      </c>
      <c r="D34" s="23">
        <v>0</v>
      </c>
      <c r="E34" s="21">
        <f t="shared" si="2"/>
        <v>173000</v>
      </c>
      <c r="F34" s="24">
        <v>188120.227</v>
      </c>
      <c r="G34" s="29">
        <f t="shared" si="1"/>
        <v>108.7</v>
      </c>
      <c r="H34" s="32">
        <f>F34-E34</f>
        <v>15120.227000000014</v>
      </c>
    </row>
    <row r="35" spans="1:8" ht="33" customHeight="1">
      <c r="A35" s="4" t="s">
        <v>42</v>
      </c>
      <c r="B35" s="14" t="s">
        <v>43</v>
      </c>
      <c r="C35" s="23">
        <f>C36</f>
        <v>21906</v>
      </c>
      <c r="D35" s="23">
        <v>0</v>
      </c>
      <c r="E35" s="21">
        <f t="shared" si="2"/>
        <v>21906</v>
      </c>
      <c r="F35" s="23">
        <f>F36</f>
        <v>6331.458</v>
      </c>
      <c r="G35" s="29">
        <f t="shared" si="1"/>
        <v>28.9</v>
      </c>
      <c r="H35" s="23">
        <f>H36</f>
        <v>-15574.542000000001</v>
      </c>
    </row>
    <row r="36" spans="1:8" ht="68.25" customHeight="1">
      <c r="A36" s="4" t="s">
        <v>67</v>
      </c>
      <c r="B36" s="14" t="s">
        <v>30</v>
      </c>
      <c r="C36" s="23">
        <v>21906</v>
      </c>
      <c r="D36" s="23">
        <v>0</v>
      </c>
      <c r="E36" s="21">
        <f t="shared" si="2"/>
        <v>21906</v>
      </c>
      <c r="F36" s="24">
        <v>6331.458</v>
      </c>
      <c r="G36" s="29">
        <f t="shared" si="1"/>
        <v>28.9</v>
      </c>
      <c r="H36" s="32">
        <f>F36-E36</f>
        <v>-15574.542000000001</v>
      </c>
    </row>
    <row r="37" spans="1:8" ht="99" customHeight="1">
      <c r="A37" s="6" t="s">
        <v>74</v>
      </c>
      <c r="B37" s="14" t="s">
        <v>151</v>
      </c>
      <c r="C37" s="23">
        <f>C38+C39+C40</f>
        <v>1020440</v>
      </c>
      <c r="D37" s="23">
        <v>0</v>
      </c>
      <c r="E37" s="21">
        <f t="shared" si="2"/>
        <v>1020440</v>
      </c>
      <c r="F37" s="23">
        <f>F38+F39+F40</f>
        <v>1024077.1849999999</v>
      </c>
      <c r="G37" s="29">
        <f t="shared" si="1"/>
        <v>100.4</v>
      </c>
      <c r="H37" s="23">
        <f>H38+H39+H40</f>
        <v>3637.1849999999504</v>
      </c>
    </row>
    <row r="38" spans="1:8" ht="120.75" customHeight="1">
      <c r="A38" s="6" t="s">
        <v>141</v>
      </c>
      <c r="B38" s="16" t="s">
        <v>142</v>
      </c>
      <c r="C38" s="23">
        <v>73956</v>
      </c>
      <c r="D38" s="23">
        <v>0</v>
      </c>
      <c r="E38" s="21">
        <f t="shared" si="2"/>
        <v>73956</v>
      </c>
      <c r="F38" s="24">
        <v>77457.904</v>
      </c>
      <c r="G38" s="29">
        <f t="shared" si="1"/>
        <v>104.7</v>
      </c>
      <c r="H38" s="32">
        <f>F38-E38</f>
        <v>3501.903999999995</v>
      </c>
    </row>
    <row r="39" spans="1:8" ht="119.25" customHeight="1">
      <c r="A39" s="6" t="s">
        <v>143</v>
      </c>
      <c r="B39" s="16" t="s">
        <v>144</v>
      </c>
      <c r="C39" s="23">
        <v>945459</v>
      </c>
      <c r="D39" s="23">
        <v>0</v>
      </c>
      <c r="E39" s="21">
        <f t="shared" si="2"/>
        <v>945459</v>
      </c>
      <c r="F39" s="24">
        <v>945458.977</v>
      </c>
      <c r="G39" s="29">
        <f t="shared" si="1"/>
        <v>100</v>
      </c>
      <c r="H39" s="32">
        <f>F39-E39</f>
        <v>-0.023000000044703484</v>
      </c>
    </row>
    <row r="40" spans="1:8" ht="136.5" customHeight="1">
      <c r="A40" s="6" t="s">
        <v>81</v>
      </c>
      <c r="B40" s="16" t="s">
        <v>114</v>
      </c>
      <c r="C40" s="23">
        <v>1025</v>
      </c>
      <c r="D40" s="23">
        <v>0</v>
      </c>
      <c r="E40" s="21">
        <f t="shared" si="2"/>
        <v>1025</v>
      </c>
      <c r="F40" s="24">
        <v>1160.304</v>
      </c>
      <c r="G40" s="29">
        <f t="shared" si="1"/>
        <v>113.2</v>
      </c>
      <c r="H40" s="32">
        <f>F40-E40</f>
        <v>135.3040000000001</v>
      </c>
    </row>
    <row r="41" spans="1:8" ht="33.75" customHeight="1">
      <c r="A41" s="4" t="s">
        <v>40</v>
      </c>
      <c r="B41" s="14" t="s">
        <v>35</v>
      </c>
      <c r="C41" s="23">
        <f>C42</f>
        <v>19703</v>
      </c>
      <c r="D41" s="23">
        <v>0</v>
      </c>
      <c r="E41" s="21">
        <f t="shared" si="2"/>
        <v>19703</v>
      </c>
      <c r="F41" s="23">
        <f>F42</f>
        <v>19171.752</v>
      </c>
      <c r="G41" s="29">
        <f t="shared" si="1"/>
        <v>97.3</v>
      </c>
      <c r="H41" s="23">
        <f>H42</f>
        <v>-531.2479999999996</v>
      </c>
    </row>
    <row r="42" spans="1:8" ht="21" customHeight="1">
      <c r="A42" s="4" t="s">
        <v>104</v>
      </c>
      <c r="B42" s="14" t="s">
        <v>152</v>
      </c>
      <c r="C42" s="23">
        <v>19703</v>
      </c>
      <c r="D42" s="23">
        <v>0</v>
      </c>
      <c r="E42" s="21">
        <f t="shared" si="2"/>
        <v>19703</v>
      </c>
      <c r="F42" s="24">
        <v>19171.752</v>
      </c>
      <c r="G42" s="29">
        <f t="shared" si="1"/>
        <v>97.3</v>
      </c>
      <c r="H42" s="32">
        <f>F42-E42</f>
        <v>-531.2479999999996</v>
      </c>
    </row>
    <row r="43" spans="1:8" ht="37.5" customHeight="1">
      <c r="A43" s="4" t="s">
        <v>41</v>
      </c>
      <c r="B43" s="14" t="s">
        <v>87</v>
      </c>
      <c r="C43" s="23">
        <f>C44</f>
        <v>20432</v>
      </c>
      <c r="D43" s="23">
        <v>0</v>
      </c>
      <c r="E43" s="21">
        <f t="shared" si="2"/>
        <v>20432</v>
      </c>
      <c r="F43" s="23">
        <f>F44</f>
        <v>20517.789</v>
      </c>
      <c r="G43" s="29">
        <f t="shared" si="1"/>
        <v>100.4</v>
      </c>
      <c r="H43" s="23">
        <f>H44</f>
        <v>85.78900000000067</v>
      </c>
    </row>
    <row r="44" spans="1:8" ht="18" customHeight="1">
      <c r="A44" s="4" t="s">
        <v>78</v>
      </c>
      <c r="B44" s="14" t="s">
        <v>79</v>
      </c>
      <c r="C44" s="23">
        <f>SUM(C45:C50)</f>
        <v>20432</v>
      </c>
      <c r="D44" s="23">
        <f>SUM(D45:D50)</f>
        <v>0</v>
      </c>
      <c r="E44" s="21">
        <f aca="true" t="shared" si="3" ref="E44:E49">C44+D44</f>
        <v>20432</v>
      </c>
      <c r="F44" s="23">
        <f>SUM(F45:F50)</f>
        <v>20517.789</v>
      </c>
      <c r="G44" s="29">
        <f t="shared" si="1"/>
        <v>100.4</v>
      </c>
      <c r="H44" s="32">
        <f aca="true" t="shared" si="4" ref="H44:H53">F44-E44</f>
        <v>85.78900000000067</v>
      </c>
    </row>
    <row r="45" spans="1:8" ht="50.25" customHeight="1">
      <c r="A45" s="4" t="s">
        <v>235</v>
      </c>
      <c r="B45" s="14" t="s">
        <v>236</v>
      </c>
      <c r="C45" s="23">
        <v>31</v>
      </c>
      <c r="D45" s="23">
        <v>0</v>
      </c>
      <c r="E45" s="21">
        <f t="shared" si="3"/>
        <v>31</v>
      </c>
      <c r="F45" s="24">
        <v>30.936</v>
      </c>
      <c r="G45" s="29">
        <f t="shared" si="1"/>
        <v>99.8</v>
      </c>
      <c r="H45" s="32">
        <f t="shared" si="4"/>
        <v>-0.06400000000000006</v>
      </c>
    </row>
    <row r="46" spans="1:8" ht="48.75" customHeight="1">
      <c r="A46" s="4" t="s">
        <v>237</v>
      </c>
      <c r="B46" s="14" t="s">
        <v>236</v>
      </c>
      <c r="C46" s="23">
        <v>17</v>
      </c>
      <c r="D46" s="23">
        <v>0</v>
      </c>
      <c r="E46" s="21">
        <f t="shared" si="3"/>
        <v>17</v>
      </c>
      <c r="F46" s="24">
        <v>17.119</v>
      </c>
      <c r="G46" s="29">
        <f t="shared" si="1"/>
        <v>100.7</v>
      </c>
      <c r="H46" s="32">
        <f t="shared" si="4"/>
        <v>0.11899999999999977</v>
      </c>
    </row>
    <row r="47" spans="1:8" ht="46.5" customHeight="1">
      <c r="A47" s="44" t="s">
        <v>258</v>
      </c>
      <c r="B47" s="14" t="s">
        <v>236</v>
      </c>
      <c r="C47" s="23">
        <v>0</v>
      </c>
      <c r="D47" s="23">
        <v>0</v>
      </c>
      <c r="E47" s="21">
        <f t="shared" si="3"/>
        <v>0</v>
      </c>
      <c r="F47" s="24">
        <v>0.002</v>
      </c>
      <c r="G47" s="29">
        <v>0</v>
      </c>
      <c r="H47" s="32">
        <f t="shared" si="4"/>
        <v>0.002</v>
      </c>
    </row>
    <row r="48" spans="1:8" ht="51" customHeight="1">
      <c r="A48" s="4" t="s">
        <v>238</v>
      </c>
      <c r="B48" s="14" t="s">
        <v>236</v>
      </c>
      <c r="C48" s="23">
        <v>20000</v>
      </c>
      <c r="D48" s="23">
        <v>0</v>
      </c>
      <c r="E48" s="21">
        <f t="shared" si="3"/>
        <v>20000</v>
      </c>
      <c r="F48" s="24">
        <v>20000.556</v>
      </c>
      <c r="G48" s="29">
        <f t="shared" si="1"/>
        <v>100</v>
      </c>
      <c r="H48" s="32">
        <f t="shared" si="4"/>
        <v>0.5560000000004948</v>
      </c>
    </row>
    <row r="49" spans="1:8" ht="51" customHeight="1">
      <c r="A49" s="4" t="s">
        <v>239</v>
      </c>
      <c r="B49" s="14" t="s">
        <v>236</v>
      </c>
      <c r="C49" s="23">
        <v>384</v>
      </c>
      <c r="D49" s="23">
        <v>0</v>
      </c>
      <c r="E49" s="21">
        <f t="shared" si="3"/>
        <v>384</v>
      </c>
      <c r="F49" s="24">
        <v>383.816</v>
      </c>
      <c r="G49" s="29">
        <f t="shared" si="1"/>
        <v>100</v>
      </c>
      <c r="H49" s="32">
        <f t="shared" si="4"/>
        <v>-0.18400000000002592</v>
      </c>
    </row>
    <row r="50" spans="1:8" ht="39.75" customHeight="1">
      <c r="A50" s="44" t="s">
        <v>259</v>
      </c>
      <c r="B50" s="14" t="s">
        <v>260</v>
      </c>
      <c r="C50" s="23">
        <v>0</v>
      </c>
      <c r="D50" s="23">
        <v>0</v>
      </c>
      <c r="E50" s="21">
        <f>C50+D50</f>
        <v>0</v>
      </c>
      <c r="F50" s="24">
        <v>85.36</v>
      </c>
      <c r="G50" s="29">
        <v>0</v>
      </c>
      <c r="H50" s="32">
        <f>F50-E50</f>
        <v>85.36</v>
      </c>
    </row>
    <row r="51" spans="1:8" ht="39.75" customHeight="1">
      <c r="A51" s="4" t="s">
        <v>45</v>
      </c>
      <c r="B51" s="14" t="s">
        <v>36</v>
      </c>
      <c r="C51" s="23">
        <f>C52+C54</f>
        <v>103772</v>
      </c>
      <c r="D51" s="23">
        <v>0</v>
      </c>
      <c r="E51" s="21">
        <f aca="true" t="shared" si="5" ref="E51:E66">C51+D51</f>
        <v>103772</v>
      </c>
      <c r="F51" s="23">
        <f>F52+F53+F54</f>
        <v>129206.041</v>
      </c>
      <c r="G51" s="29">
        <f t="shared" si="1"/>
        <v>124.5</v>
      </c>
      <c r="H51" s="32">
        <f t="shared" si="4"/>
        <v>25434.040999999997</v>
      </c>
    </row>
    <row r="52" spans="1:8" ht="99" customHeight="1">
      <c r="A52" s="4" t="s">
        <v>241</v>
      </c>
      <c r="B52" s="14" t="s">
        <v>240</v>
      </c>
      <c r="C52" s="23">
        <v>50200</v>
      </c>
      <c r="D52" s="23">
        <v>0</v>
      </c>
      <c r="E52" s="21">
        <f t="shared" si="5"/>
        <v>50200</v>
      </c>
      <c r="F52" s="24">
        <v>62037.368</v>
      </c>
      <c r="G52" s="29">
        <f t="shared" si="1"/>
        <v>123.6</v>
      </c>
      <c r="H52" s="32">
        <f t="shared" si="4"/>
        <v>11837.368000000002</v>
      </c>
    </row>
    <row r="53" spans="1:8" ht="104.25" customHeight="1">
      <c r="A53" s="4" t="s">
        <v>243</v>
      </c>
      <c r="B53" s="20" t="s">
        <v>242</v>
      </c>
      <c r="C53" s="23">
        <v>0</v>
      </c>
      <c r="D53" s="23">
        <v>0</v>
      </c>
      <c r="E53" s="21">
        <f>C53+D53</f>
        <v>0</v>
      </c>
      <c r="F53" s="24">
        <v>41.25</v>
      </c>
      <c r="G53" s="29">
        <v>0</v>
      </c>
      <c r="H53" s="32">
        <f t="shared" si="4"/>
        <v>41.25</v>
      </c>
    </row>
    <row r="54" spans="1:8" ht="38.25" customHeight="1">
      <c r="A54" s="4" t="s">
        <v>56</v>
      </c>
      <c r="B54" s="14" t="s">
        <v>203</v>
      </c>
      <c r="C54" s="23">
        <f>C55</f>
        <v>53572</v>
      </c>
      <c r="D54" s="23">
        <v>0</v>
      </c>
      <c r="E54" s="21">
        <f t="shared" si="5"/>
        <v>53572</v>
      </c>
      <c r="F54" s="23">
        <f>F55</f>
        <v>67127.423</v>
      </c>
      <c r="G54" s="29">
        <f t="shared" si="1"/>
        <v>125.3</v>
      </c>
      <c r="H54" s="23">
        <f>H55</f>
        <v>13555.422999999995</v>
      </c>
    </row>
    <row r="55" spans="1:8" ht="49.5" customHeight="1">
      <c r="A55" s="4" t="s">
        <v>103</v>
      </c>
      <c r="B55" s="14" t="s">
        <v>80</v>
      </c>
      <c r="C55" s="23">
        <v>53572</v>
      </c>
      <c r="D55" s="23">
        <v>0</v>
      </c>
      <c r="E55" s="21">
        <f t="shared" si="5"/>
        <v>53572</v>
      </c>
      <c r="F55" s="24">
        <v>67127.423</v>
      </c>
      <c r="G55" s="29">
        <f t="shared" si="1"/>
        <v>125.3</v>
      </c>
      <c r="H55" s="32">
        <f>F55-E55</f>
        <v>13555.422999999995</v>
      </c>
    </row>
    <row r="56" spans="1:8" ht="21" customHeight="1">
      <c r="A56" s="4" t="s">
        <v>32</v>
      </c>
      <c r="B56" s="14" t="s">
        <v>33</v>
      </c>
      <c r="C56" s="23">
        <v>31486</v>
      </c>
      <c r="D56" s="23">
        <v>0</v>
      </c>
      <c r="E56" s="21">
        <f t="shared" si="5"/>
        <v>31486</v>
      </c>
      <c r="F56" s="24">
        <v>34142.011</v>
      </c>
      <c r="G56" s="29">
        <f t="shared" si="1"/>
        <v>108.4</v>
      </c>
      <c r="H56" s="32">
        <f>F56-E56</f>
        <v>2656.0109999999986</v>
      </c>
    </row>
    <row r="57" spans="1:8" ht="22.5" customHeight="1">
      <c r="A57" s="4" t="s">
        <v>46</v>
      </c>
      <c r="B57" s="14" t="s">
        <v>47</v>
      </c>
      <c r="C57" s="23">
        <f>C60</f>
        <v>89738</v>
      </c>
      <c r="D57" s="23">
        <v>0</v>
      </c>
      <c r="E57" s="21">
        <f t="shared" si="5"/>
        <v>89738</v>
      </c>
      <c r="F57" s="23">
        <f>F60+F58</f>
        <v>96722.359</v>
      </c>
      <c r="G57" s="29">
        <f t="shared" si="1"/>
        <v>107.8</v>
      </c>
      <c r="H57" s="23">
        <f>H60+H58</f>
        <v>6984.358999999995</v>
      </c>
    </row>
    <row r="58" spans="1:8" ht="22.5" customHeight="1">
      <c r="A58" s="20" t="s">
        <v>221</v>
      </c>
      <c r="B58" s="20" t="s">
        <v>222</v>
      </c>
      <c r="C58" s="23">
        <v>0</v>
      </c>
      <c r="D58" s="23">
        <v>0</v>
      </c>
      <c r="E58" s="21">
        <f t="shared" si="5"/>
        <v>0</v>
      </c>
      <c r="F58" s="24">
        <f>F59</f>
        <v>597.212</v>
      </c>
      <c r="G58" s="29">
        <v>0</v>
      </c>
      <c r="H58" s="24">
        <f>H59</f>
        <v>597.212</v>
      </c>
    </row>
    <row r="59" spans="1:8" ht="33.75" customHeight="1">
      <c r="A59" s="20" t="s">
        <v>220</v>
      </c>
      <c r="B59" s="20" t="s">
        <v>223</v>
      </c>
      <c r="C59" s="23">
        <v>0</v>
      </c>
      <c r="D59" s="23">
        <v>0</v>
      </c>
      <c r="E59" s="21">
        <f t="shared" si="5"/>
        <v>0</v>
      </c>
      <c r="F59" s="24">
        <v>597.212</v>
      </c>
      <c r="G59" s="29">
        <v>0</v>
      </c>
      <c r="H59" s="32">
        <f>F59-E59</f>
        <v>597.212</v>
      </c>
    </row>
    <row r="60" spans="1:8" ht="35.25" customHeight="1">
      <c r="A60" s="4" t="s">
        <v>68</v>
      </c>
      <c r="B60" s="14" t="s">
        <v>125</v>
      </c>
      <c r="C60" s="23">
        <f>C61+C62+C65+C66</f>
        <v>89738</v>
      </c>
      <c r="D60" s="23">
        <v>0</v>
      </c>
      <c r="E60" s="21">
        <f t="shared" si="5"/>
        <v>89738</v>
      </c>
      <c r="F60" s="23">
        <f>F61+F62+F65+F66</f>
        <v>96125.147</v>
      </c>
      <c r="G60" s="29">
        <f t="shared" si="1"/>
        <v>107.1</v>
      </c>
      <c r="H60" s="23">
        <f>H61+H62+H65+H66</f>
        <v>6387.146999999995</v>
      </c>
    </row>
    <row r="61" spans="1:8" ht="45.75" customHeight="1">
      <c r="A61" s="4" t="s">
        <v>82</v>
      </c>
      <c r="B61" s="14" t="s">
        <v>0</v>
      </c>
      <c r="C61" s="23">
        <v>85122</v>
      </c>
      <c r="D61" s="23">
        <v>0</v>
      </c>
      <c r="E61" s="21">
        <f t="shared" si="5"/>
        <v>85122</v>
      </c>
      <c r="F61" s="24">
        <v>90374.73</v>
      </c>
      <c r="G61" s="29">
        <f t="shared" si="1"/>
        <v>106.2</v>
      </c>
      <c r="H61" s="32">
        <f>F61-E61</f>
        <v>5252.729999999996</v>
      </c>
    </row>
    <row r="62" spans="1:8" ht="65.25" customHeight="1">
      <c r="A62" s="4" t="s">
        <v>113</v>
      </c>
      <c r="B62" s="14" t="s">
        <v>126</v>
      </c>
      <c r="C62" s="23">
        <f>C63+C64</f>
        <v>1970</v>
      </c>
      <c r="D62" s="23">
        <v>0</v>
      </c>
      <c r="E62" s="21">
        <f t="shared" si="5"/>
        <v>1970</v>
      </c>
      <c r="F62" s="23">
        <f>F63+F64</f>
        <v>2330.576</v>
      </c>
      <c r="G62" s="29">
        <f t="shared" si="1"/>
        <v>118.3</v>
      </c>
      <c r="H62" s="23">
        <f>H63+H64</f>
        <v>360.5759999999999</v>
      </c>
    </row>
    <row r="63" spans="1:8" ht="53.25" customHeight="1">
      <c r="A63" s="4" t="s">
        <v>13</v>
      </c>
      <c r="B63" s="14" t="s">
        <v>14</v>
      </c>
      <c r="C63" s="23">
        <v>200</v>
      </c>
      <c r="D63" s="23">
        <v>0</v>
      </c>
      <c r="E63" s="21">
        <f t="shared" si="5"/>
        <v>200</v>
      </c>
      <c r="F63" s="24">
        <v>410.486</v>
      </c>
      <c r="G63" s="29">
        <f t="shared" si="1"/>
        <v>205.2</v>
      </c>
      <c r="H63" s="32">
        <f>F63-E63</f>
        <v>210.486</v>
      </c>
    </row>
    <row r="64" spans="1:8" ht="52.5" customHeight="1">
      <c r="A64" s="4" t="s">
        <v>12</v>
      </c>
      <c r="B64" s="14" t="s">
        <v>14</v>
      </c>
      <c r="C64" s="23">
        <v>1770</v>
      </c>
      <c r="D64" s="23">
        <v>0</v>
      </c>
      <c r="E64" s="21">
        <f t="shared" si="5"/>
        <v>1770</v>
      </c>
      <c r="F64" s="24">
        <v>1920.09</v>
      </c>
      <c r="G64" s="29">
        <f t="shared" si="1"/>
        <v>108.5</v>
      </c>
      <c r="H64" s="32">
        <f>F64-E64</f>
        <v>150.08999999999992</v>
      </c>
    </row>
    <row r="65" spans="1:8" ht="51" customHeight="1">
      <c r="A65" s="20" t="s">
        <v>215</v>
      </c>
      <c r="B65" s="20" t="s">
        <v>173</v>
      </c>
      <c r="C65" s="24">
        <v>2646</v>
      </c>
      <c r="D65" s="23">
        <v>0</v>
      </c>
      <c r="E65" s="21">
        <f t="shared" si="5"/>
        <v>2646</v>
      </c>
      <c r="F65" s="24">
        <v>3414.841</v>
      </c>
      <c r="G65" s="29">
        <f t="shared" si="1"/>
        <v>129.1</v>
      </c>
      <c r="H65" s="32">
        <f>F65-E65</f>
        <v>768.8409999999999</v>
      </c>
    </row>
    <row r="66" spans="1:8" ht="39" customHeight="1">
      <c r="A66" s="20" t="s">
        <v>216</v>
      </c>
      <c r="B66" s="20" t="s">
        <v>217</v>
      </c>
      <c r="C66" s="24">
        <v>0</v>
      </c>
      <c r="D66" s="23">
        <v>0</v>
      </c>
      <c r="E66" s="21">
        <f t="shared" si="5"/>
        <v>0</v>
      </c>
      <c r="F66" s="24">
        <v>5</v>
      </c>
      <c r="G66" s="29">
        <v>0</v>
      </c>
      <c r="H66" s="32">
        <f>F66-E66</f>
        <v>5</v>
      </c>
    </row>
    <row r="67" spans="1:8" ht="24.75" customHeight="1">
      <c r="A67" s="11" t="s">
        <v>26</v>
      </c>
      <c r="B67" s="15" t="s">
        <v>44</v>
      </c>
      <c r="C67" s="22">
        <f>C68+C129+C132+C137</f>
        <v>3749784.9699999997</v>
      </c>
      <c r="D67" s="22">
        <f>D68+D129+D132+D137</f>
        <v>5181.224</v>
      </c>
      <c r="E67" s="43">
        <f>C67+D67</f>
        <v>3754966.1939999997</v>
      </c>
      <c r="F67" s="22">
        <f>F68+F129+F132+F137</f>
        <v>3392113.4009999996</v>
      </c>
      <c r="G67" s="30">
        <f t="shared" si="1"/>
        <v>90.3</v>
      </c>
      <c r="H67" s="22">
        <f>H68+H129+H132+H137</f>
        <v>-362852.79300000065</v>
      </c>
    </row>
    <row r="68" spans="1:8" ht="48.75" customHeight="1">
      <c r="A68" s="4" t="s">
        <v>25</v>
      </c>
      <c r="B68" s="14" t="s">
        <v>250</v>
      </c>
      <c r="C68" s="23">
        <f>C69+C93+C119</f>
        <v>3840559.9699999997</v>
      </c>
      <c r="D68" s="23">
        <f>D69+D93+D119</f>
        <v>5181.224</v>
      </c>
      <c r="E68" s="21">
        <f>C68+D68</f>
        <v>3845741.1939999997</v>
      </c>
      <c r="F68" s="23">
        <f>F69+F93+F119</f>
        <v>3483538.1069999994</v>
      </c>
      <c r="G68" s="29">
        <f t="shared" si="1"/>
        <v>90.6</v>
      </c>
      <c r="H68" s="23">
        <f>H69+H93+H119</f>
        <v>-362203.08700000064</v>
      </c>
    </row>
    <row r="69" spans="1:8" ht="37.5" customHeight="1">
      <c r="A69" s="4" t="s">
        <v>69</v>
      </c>
      <c r="B69" s="14" t="s">
        <v>251</v>
      </c>
      <c r="C69" s="27">
        <f>C71+C74+C75</f>
        <v>426680.27999999997</v>
      </c>
      <c r="D69" s="27">
        <f>D70+D71+D74+D75</f>
        <v>14311.224</v>
      </c>
      <c r="E69" s="21">
        <f>C69+D69</f>
        <v>440991.50399999996</v>
      </c>
      <c r="F69" s="27">
        <f>F70+F71+F74+F75</f>
        <v>114097.56199999999</v>
      </c>
      <c r="G69" s="29">
        <f t="shared" si="1"/>
        <v>25.9</v>
      </c>
      <c r="H69" s="27">
        <f>H70+H71+H74+H75</f>
        <v>-326893.94200000004</v>
      </c>
    </row>
    <row r="70" spans="1:8" ht="63.75" customHeight="1">
      <c r="A70" s="44" t="s">
        <v>255</v>
      </c>
      <c r="B70" s="42" t="s">
        <v>226</v>
      </c>
      <c r="C70" s="23">
        <v>0</v>
      </c>
      <c r="D70" s="23">
        <v>4548</v>
      </c>
      <c r="E70" s="21">
        <f>C70+D70</f>
        <v>4548</v>
      </c>
      <c r="F70" s="26">
        <v>556.747</v>
      </c>
      <c r="G70" s="29">
        <f>ROUND(F70/E70*100,1)</f>
        <v>12.2</v>
      </c>
      <c r="H70" s="32">
        <f>F70-E70</f>
        <v>-3991.253</v>
      </c>
    </row>
    <row r="71" spans="1:8" ht="51.75" customHeight="1">
      <c r="A71" s="4" t="s">
        <v>145</v>
      </c>
      <c r="B71" s="14" t="s">
        <v>252</v>
      </c>
      <c r="C71" s="23">
        <f>C72+C73</f>
        <v>329250</v>
      </c>
      <c r="D71" s="23">
        <f>D72+D73</f>
        <v>0</v>
      </c>
      <c r="E71" s="21">
        <f aca="true" t="shared" si="6" ref="E71:E133">C71+D71</f>
        <v>329250</v>
      </c>
      <c r="F71" s="23">
        <f>F72+F73</f>
        <v>13741.637</v>
      </c>
      <c r="G71" s="29">
        <f t="shared" si="1"/>
        <v>4.2</v>
      </c>
      <c r="H71" s="23">
        <f>H72+H73</f>
        <v>-315508.363</v>
      </c>
    </row>
    <row r="72" spans="1:8" ht="66.75" customHeight="1">
      <c r="A72" s="4" t="s">
        <v>137</v>
      </c>
      <c r="B72" s="14" t="s">
        <v>138</v>
      </c>
      <c r="C72" s="23">
        <v>300000</v>
      </c>
      <c r="D72" s="23">
        <v>0</v>
      </c>
      <c r="E72" s="21">
        <f t="shared" si="6"/>
        <v>300000</v>
      </c>
      <c r="F72" s="23">
        <v>0</v>
      </c>
      <c r="G72" s="29">
        <f t="shared" si="1"/>
        <v>0</v>
      </c>
      <c r="H72" s="32">
        <f>F72-E72</f>
        <v>-300000</v>
      </c>
    </row>
    <row r="73" spans="1:8" ht="84" customHeight="1">
      <c r="A73" s="4" t="s">
        <v>146</v>
      </c>
      <c r="B73" s="14" t="s">
        <v>139</v>
      </c>
      <c r="C73" s="23">
        <v>29250</v>
      </c>
      <c r="D73" s="23">
        <v>0</v>
      </c>
      <c r="E73" s="21">
        <f t="shared" si="6"/>
        <v>29250</v>
      </c>
      <c r="F73" s="26">
        <v>13741.637</v>
      </c>
      <c r="G73" s="29">
        <f t="shared" si="1"/>
        <v>47</v>
      </c>
      <c r="H73" s="32">
        <f>F73-E73</f>
        <v>-15508.363</v>
      </c>
    </row>
    <row r="74" spans="1:8" ht="72.75" customHeight="1">
      <c r="A74" s="4" t="s">
        <v>185</v>
      </c>
      <c r="B74" s="17" t="s">
        <v>200</v>
      </c>
      <c r="C74" s="23">
        <v>480.8</v>
      </c>
      <c r="D74" s="23">
        <v>163.1</v>
      </c>
      <c r="E74" s="21">
        <f t="shared" si="6"/>
        <v>643.9</v>
      </c>
      <c r="F74" s="26">
        <v>643.9</v>
      </c>
      <c r="G74" s="29">
        <f>ROUND(F74/E74*100,1)</f>
        <v>100</v>
      </c>
      <c r="H74" s="32">
        <f>F74-E74</f>
        <v>0</v>
      </c>
    </row>
    <row r="75" spans="1:8" ht="31.5">
      <c r="A75" s="4" t="s">
        <v>20</v>
      </c>
      <c r="B75" s="18" t="s">
        <v>253</v>
      </c>
      <c r="C75" s="27">
        <f>C76+C77+C80+C82+C84+C87+C78+C79+C81+C83+C85+C86+C88+C89+C91</f>
        <v>96949.48</v>
      </c>
      <c r="D75" s="27">
        <f>D76+D77+D80+D82+D84+D87+D78+D79+D81+D83+D85+D86+D88+D89+D90+D91+D92</f>
        <v>9600.124</v>
      </c>
      <c r="E75" s="21">
        <f t="shared" si="6"/>
        <v>106549.60399999999</v>
      </c>
      <c r="F75" s="27">
        <f>F76+F77+F80+F82+F84+F87+F78+F79+F81+F83+F85+F86+F88+F89+F90+F91+F92</f>
        <v>99155.27799999999</v>
      </c>
      <c r="G75" s="29">
        <f>ROUND(F75/E75*100,1)</f>
        <v>93.1</v>
      </c>
      <c r="H75" s="27">
        <f>H76+H77+H80+H82+H84+H87+H78+H79+H81+H83+H85+H86+H88+H89+H90+H91+H92</f>
        <v>-7394.326</v>
      </c>
    </row>
    <row r="76" spans="1:8" ht="51.75" customHeight="1">
      <c r="A76" s="4" t="s">
        <v>99</v>
      </c>
      <c r="B76" s="14" t="s">
        <v>176</v>
      </c>
      <c r="C76" s="27">
        <v>840</v>
      </c>
      <c r="D76" s="23">
        <v>0</v>
      </c>
      <c r="E76" s="21">
        <f t="shared" si="6"/>
        <v>840</v>
      </c>
      <c r="F76" s="26">
        <v>840</v>
      </c>
      <c r="G76" s="29">
        <f aca="true" t="shared" si="7" ref="G76:G138">ROUND(F76/E76*100,1)</f>
        <v>100</v>
      </c>
      <c r="H76" s="32">
        <f aca="true" t="shared" si="8" ref="H76:H137">F76-E76</f>
        <v>0</v>
      </c>
    </row>
    <row r="77" spans="1:8" ht="117" customHeight="1">
      <c r="A77" s="4" t="s">
        <v>132</v>
      </c>
      <c r="B77" s="14" t="s">
        <v>177</v>
      </c>
      <c r="C77" s="27">
        <v>9406</v>
      </c>
      <c r="D77" s="23">
        <v>0</v>
      </c>
      <c r="E77" s="21">
        <f t="shared" si="6"/>
        <v>9406</v>
      </c>
      <c r="F77" s="26">
        <v>9405.999</v>
      </c>
      <c r="G77" s="29">
        <f t="shared" si="7"/>
        <v>100</v>
      </c>
      <c r="H77" s="32">
        <f t="shared" si="8"/>
        <v>-0.0010000000002037268</v>
      </c>
    </row>
    <row r="78" spans="1:8" ht="88.5" customHeight="1">
      <c r="A78" s="4" t="s">
        <v>186</v>
      </c>
      <c r="B78" s="14" t="s">
        <v>187</v>
      </c>
      <c r="C78" s="27">
        <v>15453</v>
      </c>
      <c r="D78" s="23">
        <v>0</v>
      </c>
      <c r="E78" s="21">
        <f t="shared" si="6"/>
        <v>15453</v>
      </c>
      <c r="F78" s="26">
        <v>8067</v>
      </c>
      <c r="G78" s="29">
        <f t="shared" si="7"/>
        <v>52.2</v>
      </c>
      <c r="H78" s="32">
        <f t="shared" si="8"/>
        <v>-7386</v>
      </c>
    </row>
    <row r="79" spans="1:8" ht="87" customHeight="1">
      <c r="A79" s="4" t="s">
        <v>106</v>
      </c>
      <c r="B79" s="14" t="s">
        <v>188</v>
      </c>
      <c r="C79" s="27">
        <v>2992</v>
      </c>
      <c r="D79" s="23">
        <v>0</v>
      </c>
      <c r="E79" s="21">
        <f t="shared" si="6"/>
        <v>2992</v>
      </c>
      <c r="F79" s="26">
        <v>2992</v>
      </c>
      <c r="G79" s="29">
        <f t="shared" si="7"/>
        <v>100</v>
      </c>
      <c r="H79" s="32">
        <f t="shared" si="8"/>
        <v>0</v>
      </c>
    </row>
    <row r="80" spans="1:8" ht="34.5" customHeight="1">
      <c r="A80" s="4" t="s">
        <v>175</v>
      </c>
      <c r="B80" s="14" t="s">
        <v>174</v>
      </c>
      <c r="C80" s="27">
        <v>15464</v>
      </c>
      <c r="D80" s="23">
        <v>0</v>
      </c>
      <c r="E80" s="21">
        <f t="shared" si="6"/>
        <v>15464</v>
      </c>
      <c r="F80" s="26">
        <v>15462.938</v>
      </c>
      <c r="G80" s="29">
        <f t="shared" si="7"/>
        <v>100</v>
      </c>
      <c r="H80" s="32">
        <f t="shared" si="8"/>
        <v>-1.0619999999998981</v>
      </c>
    </row>
    <row r="81" spans="1:8" ht="87" customHeight="1">
      <c r="A81" s="4" t="s">
        <v>189</v>
      </c>
      <c r="B81" s="14" t="s">
        <v>190</v>
      </c>
      <c r="C81" s="27">
        <v>500</v>
      </c>
      <c r="D81" s="23">
        <v>0</v>
      </c>
      <c r="E81" s="21">
        <f t="shared" si="6"/>
        <v>500</v>
      </c>
      <c r="F81" s="26">
        <v>500</v>
      </c>
      <c r="G81" s="29">
        <f t="shared" si="7"/>
        <v>100</v>
      </c>
      <c r="H81" s="32">
        <f t="shared" si="8"/>
        <v>0</v>
      </c>
    </row>
    <row r="82" spans="1:8" ht="99" customHeight="1">
      <c r="A82" s="4" t="s">
        <v>100</v>
      </c>
      <c r="B82" s="14" t="s">
        <v>178</v>
      </c>
      <c r="C82" s="27">
        <v>276</v>
      </c>
      <c r="D82" s="23">
        <v>0</v>
      </c>
      <c r="E82" s="21">
        <f t="shared" si="6"/>
        <v>276</v>
      </c>
      <c r="F82" s="26">
        <v>276</v>
      </c>
      <c r="G82" s="29">
        <f t="shared" si="7"/>
        <v>100</v>
      </c>
      <c r="H82" s="32">
        <f t="shared" si="8"/>
        <v>0</v>
      </c>
    </row>
    <row r="83" spans="1:8" ht="57" customHeight="1">
      <c r="A83" s="4" t="s">
        <v>191</v>
      </c>
      <c r="B83" s="14" t="s">
        <v>192</v>
      </c>
      <c r="C83" s="27">
        <v>1350</v>
      </c>
      <c r="D83" s="23">
        <v>0</v>
      </c>
      <c r="E83" s="21">
        <f t="shared" si="6"/>
        <v>1350</v>
      </c>
      <c r="F83" s="26">
        <v>1350</v>
      </c>
      <c r="G83" s="29">
        <f t="shared" si="7"/>
        <v>100</v>
      </c>
      <c r="H83" s="32">
        <f t="shared" si="8"/>
        <v>0</v>
      </c>
    </row>
    <row r="84" spans="1:8" ht="69" customHeight="1">
      <c r="A84" s="4" t="s">
        <v>169</v>
      </c>
      <c r="B84" s="14" t="s">
        <v>170</v>
      </c>
      <c r="C84" s="27">
        <v>24364</v>
      </c>
      <c r="D84" s="23">
        <v>0</v>
      </c>
      <c r="E84" s="21">
        <f t="shared" si="6"/>
        <v>24364</v>
      </c>
      <c r="F84" s="26">
        <v>24364</v>
      </c>
      <c r="G84" s="29">
        <f t="shared" si="7"/>
        <v>100</v>
      </c>
      <c r="H84" s="32">
        <f t="shared" si="8"/>
        <v>0</v>
      </c>
    </row>
    <row r="85" spans="1:8" ht="86.25" customHeight="1">
      <c r="A85" s="13" t="s">
        <v>193</v>
      </c>
      <c r="B85" s="14" t="s">
        <v>194</v>
      </c>
      <c r="C85" s="27">
        <v>2000</v>
      </c>
      <c r="D85" s="23">
        <v>0</v>
      </c>
      <c r="E85" s="21">
        <f t="shared" si="6"/>
        <v>2000</v>
      </c>
      <c r="F85" s="26">
        <v>2000</v>
      </c>
      <c r="G85" s="29">
        <f t="shared" si="7"/>
        <v>100</v>
      </c>
      <c r="H85" s="32">
        <f t="shared" si="8"/>
        <v>0</v>
      </c>
    </row>
    <row r="86" spans="1:8" ht="104.25" customHeight="1">
      <c r="A86" s="4" t="s">
        <v>195</v>
      </c>
      <c r="B86" s="14" t="s">
        <v>196</v>
      </c>
      <c r="C86" s="27">
        <v>8000</v>
      </c>
      <c r="D86" s="23">
        <v>0</v>
      </c>
      <c r="E86" s="21">
        <f t="shared" si="6"/>
        <v>8000</v>
      </c>
      <c r="F86" s="26">
        <v>7992.737</v>
      </c>
      <c r="G86" s="29">
        <f t="shared" si="7"/>
        <v>99.9</v>
      </c>
      <c r="H86" s="32">
        <f t="shared" si="8"/>
        <v>-7.26299999999992</v>
      </c>
    </row>
    <row r="87" spans="1:8" ht="67.5" customHeight="1">
      <c r="A87" s="4" t="s">
        <v>112</v>
      </c>
      <c r="B87" s="14" t="s">
        <v>179</v>
      </c>
      <c r="C87" s="23">
        <v>7083</v>
      </c>
      <c r="D87" s="23">
        <v>4939</v>
      </c>
      <c r="E87" s="21">
        <f t="shared" si="6"/>
        <v>12022</v>
      </c>
      <c r="F87" s="26">
        <v>12022</v>
      </c>
      <c r="G87" s="29">
        <f t="shared" si="7"/>
        <v>100</v>
      </c>
      <c r="H87" s="32">
        <f t="shared" si="8"/>
        <v>0</v>
      </c>
    </row>
    <row r="88" spans="1:8" ht="86.25" customHeight="1">
      <c r="A88" s="13" t="s">
        <v>197</v>
      </c>
      <c r="B88" s="14" t="s">
        <v>198</v>
      </c>
      <c r="C88" s="27">
        <v>4000</v>
      </c>
      <c r="D88" s="23">
        <v>0</v>
      </c>
      <c r="E88" s="21">
        <f t="shared" si="6"/>
        <v>4000</v>
      </c>
      <c r="F88" s="26">
        <v>4000</v>
      </c>
      <c r="G88" s="29">
        <f t="shared" si="7"/>
        <v>100</v>
      </c>
      <c r="H88" s="32">
        <f t="shared" si="8"/>
        <v>0</v>
      </c>
    </row>
    <row r="89" spans="1:8" ht="90" customHeight="1">
      <c r="A89" s="13" t="s">
        <v>204</v>
      </c>
      <c r="B89" s="14" t="s">
        <v>205</v>
      </c>
      <c r="C89" s="27">
        <v>3272.48</v>
      </c>
      <c r="D89" s="23">
        <v>0.008</v>
      </c>
      <c r="E89" s="21">
        <f t="shared" si="6"/>
        <v>3272.488</v>
      </c>
      <c r="F89" s="26">
        <v>3272.488</v>
      </c>
      <c r="G89" s="29">
        <f t="shared" si="7"/>
        <v>100</v>
      </c>
      <c r="H89" s="32">
        <f t="shared" si="8"/>
        <v>0</v>
      </c>
    </row>
    <row r="90" spans="1:8" ht="102" customHeight="1">
      <c r="A90" s="4" t="s">
        <v>228</v>
      </c>
      <c r="B90" s="31" t="s">
        <v>227</v>
      </c>
      <c r="C90" s="23">
        <v>0</v>
      </c>
      <c r="D90" s="23">
        <v>2274.116</v>
      </c>
      <c r="E90" s="21">
        <f t="shared" si="6"/>
        <v>2274.116</v>
      </c>
      <c r="F90" s="26">
        <v>2274.116</v>
      </c>
      <c r="G90" s="29">
        <f>ROUND(F90/E90*100,1)</f>
        <v>100</v>
      </c>
      <c r="H90" s="32">
        <f>F90-E90</f>
        <v>0</v>
      </c>
    </row>
    <row r="91" spans="1:8" ht="102" customHeight="1">
      <c r="A91" s="4" t="s">
        <v>208</v>
      </c>
      <c r="B91" s="14" t="s">
        <v>209</v>
      </c>
      <c r="C91" s="23">
        <v>1949</v>
      </c>
      <c r="D91" s="23">
        <v>0</v>
      </c>
      <c r="E91" s="21">
        <f t="shared" si="6"/>
        <v>1949</v>
      </c>
      <c r="F91" s="32">
        <v>1949</v>
      </c>
      <c r="G91" s="29">
        <f t="shared" si="7"/>
        <v>100</v>
      </c>
      <c r="H91" s="32">
        <f t="shared" si="8"/>
        <v>0</v>
      </c>
    </row>
    <row r="92" spans="1:8" ht="72.75" customHeight="1">
      <c r="A92" s="4" t="s">
        <v>230</v>
      </c>
      <c r="B92" s="33" t="s">
        <v>229</v>
      </c>
      <c r="C92" s="23">
        <v>0</v>
      </c>
      <c r="D92" s="23">
        <v>2387</v>
      </c>
      <c r="E92" s="21">
        <f t="shared" si="6"/>
        <v>2387</v>
      </c>
      <c r="F92" s="32">
        <v>2387</v>
      </c>
      <c r="G92" s="29">
        <f>ROUND(F92/E92*100,1)</f>
        <v>100</v>
      </c>
      <c r="H92" s="32">
        <f>F92-E92</f>
        <v>0</v>
      </c>
    </row>
    <row r="93" spans="1:8" ht="39.75" customHeight="1">
      <c r="A93" s="4" t="s">
        <v>22</v>
      </c>
      <c r="B93" s="14" t="s">
        <v>120</v>
      </c>
      <c r="C93" s="27">
        <f>C94+C95+C98+C104+C107+C108+C109+C110</f>
        <v>3351385.1</v>
      </c>
      <c r="D93" s="27">
        <f>D94+D95+D98+D104+D107+D108+D109+D110</f>
        <v>-9130</v>
      </c>
      <c r="E93" s="21">
        <f t="shared" si="6"/>
        <v>3342255.1</v>
      </c>
      <c r="F93" s="27">
        <f>F94+F95+F98+F104+F107+F108+F109+F110</f>
        <v>3306956.9199999995</v>
      </c>
      <c r="G93" s="29">
        <f t="shared" si="7"/>
        <v>98.9</v>
      </c>
      <c r="H93" s="32">
        <f t="shared" si="8"/>
        <v>-35298.18000000063</v>
      </c>
    </row>
    <row r="94" spans="1:8" ht="47.25">
      <c r="A94" s="5" t="s">
        <v>73</v>
      </c>
      <c r="B94" s="19" t="s">
        <v>23</v>
      </c>
      <c r="C94" s="23">
        <v>18788</v>
      </c>
      <c r="D94" s="23">
        <v>0</v>
      </c>
      <c r="E94" s="21">
        <f t="shared" si="6"/>
        <v>18788</v>
      </c>
      <c r="F94" s="32">
        <v>18788</v>
      </c>
      <c r="G94" s="29">
        <f t="shared" si="7"/>
        <v>100</v>
      </c>
      <c r="H94" s="32">
        <f t="shared" si="8"/>
        <v>0</v>
      </c>
    </row>
    <row r="95" spans="1:8" ht="51.75" customHeight="1">
      <c r="A95" s="4" t="s">
        <v>62</v>
      </c>
      <c r="B95" s="14" t="s">
        <v>121</v>
      </c>
      <c r="C95" s="23">
        <f>C96+C97</f>
        <v>76983</v>
      </c>
      <c r="D95" s="23">
        <f>D96+D97</f>
        <v>2840</v>
      </c>
      <c r="E95" s="21">
        <f t="shared" si="6"/>
        <v>79823</v>
      </c>
      <c r="F95" s="27">
        <f>F96+F97</f>
        <v>78426.8</v>
      </c>
      <c r="G95" s="29">
        <f t="shared" si="7"/>
        <v>98.3</v>
      </c>
      <c r="H95" s="32">
        <f t="shared" si="8"/>
        <v>-1396.199999999997</v>
      </c>
    </row>
    <row r="96" spans="1:8" ht="71.25" customHeight="1">
      <c r="A96" s="4" t="s">
        <v>83</v>
      </c>
      <c r="B96" s="14" t="s">
        <v>153</v>
      </c>
      <c r="C96" s="23">
        <v>18153</v>
      </c>
      <c r="D96" s="23">
        <v>0</v>
      </c>
      <c r="E96" s="21">
        <f t="shared" si="6"/>
        <v>18153</v>
      </c>
      <c r="F96" s="32">
        <v>16756.8</v>
      </c>
      <c r="G96" s="29">
        <f t="shared" si="7"/>
        <v>92.3</v>
      </c>
      <c r="H96" s="32">
        <f t="shared" si="8"/>
        <v>-1396.2000000000007</v>
      </c>
    </row>
    <row r="97" spans="1:8" ht="68.25" customHeight="1">
      <c r="A97" s="4" t="s">
        <v>88</v>
      </c>
      <c r="B97" s="14" t="s">
        <v>123</v>
      </c>
      <c r="C97" s="23">
        <v>58830</v>
      </c>
      <c r="D97" s="23">
        <v>2840</v>
      </c>
      <c r="E97" s="21">
        <f t="shared" si="6"/>
        <v>61670</v>
      </c>
      <c r="F97" s="32">
        <v>61670</v>
      </c>
      <c r="G97" s="29">
        <f t="shared" si="7"/>
        <v>100</v>
      </c>
      <c r="H97" s="32">
        <f t="shared" si="8"/>
        <v>0</v>
      </c>
    </row>
    <row r="98" spans="1:8" ht="53.25" customHeight="1">
      <c r="A98" s="4" t="s">
        <v>63</v>
      </c>
      <c r="B98" s="14" t="s">
        <v>180</v>
      </c>
      <c r="C98" s="23">
        <f>C99+C100+C101+C102+C103</f>
        <v>115744</v>
      </c>
      <c r="D98" s="23">
        <f>D99+D100+D101+D102+D103</f>
        <v>-1107</v>
      </c>
      <c r="E98" s="21">
        <f t="shared" si="6"/>
        <v>114637</v>
      </c>
      <c r="F98" s="23">
        <f>F99+F100+F101+F102+F103</f>
        <v>109016.832</v>
      </c>
      <c r="G98" s="29">
        <f t="shared" si="7"/>
        <v>95.1</v>
      </c>
      <c r="H98" s="32">
        <f t="shared" si="8"/>
        <v>-5620.168000000005</v>
      </c>
    </row>
    <row r="99" spans="1:8" ht="69" customHeight="1">
      <c r="A99" s="4" t="s">
        <v>84</v>
      </c>
      <c r="B99" s="14" t="s">
        <v>58</v>
      </c>
      <c r="C99" s="23">
        <v>12697</v>
      </c>
      <c r="D99" s="23">
        <v>0</v>
      </c>
      <c r="E99" s="21">
        <f t="shared" si="6"/>
        <v>12697</v>
      </c>
      <c r="F99" s="32">
        <v>12697</v>
      </c>
      <c r="G99" s="29">
        <f t="shared" si="7"/>
        <v>100</v>
      </c>
      <c r="H99" s="32">
        <f t="shared" si="8"/>
        <v>0</v>
      </c>
    </row>
    <row r="100" spans="1:8" ht="100.5" customHeight="1">
      <c r="A100" s="4" t="s">
        <v>85</v>
      </c>
      <c r="B100" s="14" t="s">
        <v>124</v>
      </c>
      <c r="C100" s="23">
        <v>13259</v>
      </c>
      <c r="D100" s="23">
        <v>0</v>
      </c>
      <c r="E100" s="21">
        <f t="shared" si="6"/>
        <v>13259</v>
      </c>
      <c r="F100" s="32">
        <v>13259</v>
      </c>
      <c r="G100" s="29">
        <f t="shared" si="7"/>
        <v>100</v>
      </c>
      <c r="H100" s="32">
        <f t="shared" si="8"/>
        <v>0</v>
      </c>
    </row>
    <row r="101" spans="1:8" ht="90" customHeight="1">
      <c r="A101" s="4" t="s">
        <v>91</v>
      </c>
      <c r="B101" s="14" t="s">
        <v>154</v>
      </c>
      <c r="C101" s="23">
        <v>9000</v>
      </c>
      <c r="D101" s="23">
        <v>-1107</v>
      </c>
      <c r="E101" s="21">
        <f t="shared" si="6"/>
        <v>7893</v>
      </c>
      <c r="F101" s="32">
        <v>2536.047</v>
      </c>
      <c r="G101" s="29">
        <f t="shared" si="7"/>
        <v>32.1</v>
      </c>
      <c r="H101" s="32">
        <f t="shared" si="8"/>
        <v>-5356.9529999999995</v>
      </c>
    </row>
    <row r="102" spans="1:8" ht="70.5" customHeight="1">
      <c r="A102" s="4" t="s">
        <v>90</v>
      </c>
      <c r="B102" s="14" t="s">
        <v>155</v>
      </c>
      <c r="C102" s="23">
        <v>207</v>
      </c>
      <c r="D102" s="23">
        <v>0</v>
      </c>
      <c r="E102" s="21">
        <f t="shared" si="6"/>
        <v>207</v>
      </c>
      <c r="F102" s="32">
        <v>149.785</v>
      </c>
      <c r="G102" s="29">
        <f t="shared" si="7"/>
        <v>72.4</v>
      </c>
      <c r="H102" s="32">
        <f t="shared" si="8"/>
        <v>-57.215</v>
      </c>
    </row>
    <row r="103" spans="1:8" ht="100.5" customHeight="1">
      <c r="A103" s="4" t="s">
        <v>89</v>
      </c>
      <c r="B103" s="14" t="s">
        <v>156</v>
      </c>
      <c r="C103" s="23">
        <v>80581</v>
      </c>
      <c r="D103" s="23">
        <v>0</v>
      </c>
      <c r="E103" s="21">
        <f t="shared" si="6"/>
        <v>80581</v>
      </c>
      <c r="F103" s="32">
        <v>80375</v>
      </c>
      <c r="G103" s="29">
        <f t="shared" si="7"/>
        <v>99.7</v>
      </c>
      <c r="H103" s="32">
        <f t="shared" si="8"/>
        <v>-206</v>
      </c>
    </row>
    <row r="104" spans="1:8" ht="89.25" customHeight="1">
      <c r="A104" s="4" t="s">
        <v>64</v>
      </c>
      <c r="B104" s="14" t="s">
        <v>254</v>
      </c>
      <c r="C104" s="23">
        <f>C105+C106</f>
        <v>74242</v>
      </c>
      <c r="D104" s="23">
        <f>D105+D106</f>
        <v>-32426</v>
      </c>
      <c r="E104" s="21">
        <f t="shared" si="6"/>
        <v>41816</v>
      </c>
      <c r="F104" s="27">
        <f>F105+F106</f>
        <v>41816</v>
      </c>
      <c r="G104" s="29">
        <f t="shared" si="7"/>
        <v>100</v>
      </c>
      <c r="H104" s="32">
        <f t="shared" si="8"/>
        <v>0</v>
      </c>
    </row>
    <row r="105" spans="1:8" ht="87" customHeight="1">
      <c r="A105" s="4" t="s">
        <v>86</v>
      </c>
      <c r="B105" s="14" t="s">
        <v>157</v>
      </c>
      <c r="C105" s="23">
        <v>4714</v>
      </c>
      <c r="D105" s="23">
        <v>-1401</v>
      </c>
      <c r="E105" s="21">
        <f t="shared" si="6"/>
        <v>3313</v>
      </c>
      <c r="F105" s="32">
        <v>3313</v>
      </c>
      <c r="G105" s="29">
        <f t="shared" si="7"/>
        <v>100</v>
      </c>
      <c r="H105" s="32">
        <f t="shared" si="8"/>
        <v>0</v>
      </c>
    </row>
    <row r="106" spans="1:8" ht="84" customHeight="1">
      <c r="A106" s="4" t="s">
        <v>92</v>
      </c>
      <c r="B106" s="14" t="s">
        <v>158</v>
      </c>
      <c r="C106" s="23">
        <v>69528</v>
      </c>
      <c r="D106" s="23">
        <v>-31025</v>
      </c>
      <c r="E106" s="21">
        <f t="shared" si="6"/>
        <v>38503</v>
      </c>
      <c r="F106" s="32">
        <v>38503</v>
      </c>
      <c r="G106" s="29">
        <f t="shared" si="7"/>
        <v>100</v>
      </c>
      <c r="H106" s="32">
        <f t="shared" si="8"/>
        <v>0</v>
      </c>
    </row>
    <row r="107" spans="1:8" ht="116.25" customHeight="1">
      <c r="A107" s="4" t="s">
        <v>107</v>
      </c>
      <c r="B107" s="14" t="s">
        <v>202</v>
      </c>
      <c r="C107" s="23">
        <v>1790.3</v>
      </c>
      <c r="D107" s="23">
        <v>0</v>
      </c>
      <c r="E107" s="21">
        <f t="shared" si="6"/>
        <v>1790.3</v>
      </c>
      <c r="F107" s="32">
        <v>1790.28</v>
      </c>
      <c r="G107" s="29">
        <f t="shared" si="7"/>
        <v>100</v>
      </c>
      <c r="H107" s="32">
        <f t="shared" si="8"/>
        <v>-0.01999999999998181</v>
      </c>
    </row>
    <row r="108" spans="1:8" ht="99" customHeight="1">
      <c r="A108" s="4" t="s">
        <v>109</v>
      </c>
      <c r="B108" s="14" t="s">
        <v>108</v>
      </c>
      <c r="C108" s="23">
        <v>922.1</v>
      </c>
      <c r="D108" s="23">
        <v>0</v>
      </c>
      <c r="E108" s="21">
        <f t="shared" si="6"/>
        <v>922.1</v>
      </c>
      <c r="F108" s="32">
        <v>0</v>
      </c>
      <c r="G108" s="29">
        <f t="shared" si="7"/>
        <v>0</v>
      </c>
      <c r="H108" s="32">
        <f t="shared" si="8"/>
        <v>-922.1</v>
      </c>
    </row>
    <row r="109" spans="1:8" ht="81" customHeight="1">
      <c r="A109" s="4" t="s">
        <v>133</v>
      </c>
      <c r="B109" s="14" t="s">
        <v>201</v>
      </c>
      <c r="C109" s="23">
        <v>55813.7</v>
      </c>
      <c r="D109" s="23">
        <v>-3938</v>
      </c>
      <c r="E109" s="21">
        <f t="shared" si="6"/>
        <v>51875.7</v>
      </c>
      <c r="F109" s="32">
        <v>50774.709</v>
      </c>
      <c r="G109" s="29">
        <f t="shared" si="7"/>
        <v>97.9</v>
      </c>
      <c r="H109" s="32">
        <f t="shared" si="8"/>
        <v>-1100.9909999999945</v>
      </c>
    </row>
    <row r="110" spans="1:8" ht="39" customHeight="1">
      <c r="A110" s="4" t="s">
        <v>60</v>
      </c>
      <c r="B110" s="14" t="s">
        <v>256</v>
      </c>
      <c r="C110" s="23">
        <f>C112+C114+C115+C116+C117+C118+C111+C113</f>
        <v>3007102</v>
      </c>
      <c r="D110" s="23">
        <f>D112+D114+D115+D116+D117+D118+D111+D113</f>
        <v>25501</v>
      </c>
      <c r="E110" s="21">
        <f t="shared" si="6"/>
        <v>3032603</v>
      </c>
      <c r="F110" s="27">
        <f>F111+F112+F113+F114+F115+F116+F117+F118</f>
        <v>3006344.2989999996</v>
      </c>
      <c r="G110" s="29">
        <f t="shared" si="7"/>
        <v>99.1</v>
      </c>
      <c r="H110" s="32">
        <f t="shared" si="8"/>
        <v>-26258.70100000035</v>
      </c>
    </row>
    <row r="111" spans="1:8" ht="114.75" customHeight="1">
      <c r="A111" s="4" t="s">
        <v>94</v>
      </c>
      <c r="B111" s="14" t="s">
        <v>59</v>
      </c>
      <c r="C111" s="23">
        <v>36817</v>
      </c>
      <c r="D111" s="23">
        <v>-2900</v>
      </c>
      <c r="E111" s="21">
        <f t="shared" si="6"/>
        <v>33917</v>
      </c>
      <c r="F111" s="32">
        <v>31797.527</v>
      </c>
      <c r="G111" s="29">
        <f t="shared" si="7"/>
        <v>93.8</v>
      </c>
      <c r="H111" s="32">
        <f t="shared" si="8"/>
        <v>-2119.473000000002</v>
      </c>
    </row>
    <row r="112" spans="1:8" ht="34.5" customHeight="1">
      <c r="A112" s="4" t="s">
        <v>98</v>
      </c>
      <c r="B112" s="14" t="s">
        <v>61</v>
      </c>
      <c r="C112" s="23">
        <v>140904</v>
      </c>
      <c r="D112" s="23">
        <v>-4773</v>
      </c>
      <c r="E112" s="21">
        <f t="shared" si="6"/>
        <v>136131</v>
      </c>
      <c r="F112" s="32">
        <v>131970.5</v>
      </c>
      <c r="G112" s="29">
        <f t="shared" si="7"/>
        <v>96.9</v>
      </c>
      <c r="H112" s="32">
        <f t="shared" si="8"/>
        <v>-4160.5</v>
      </c>
    </row>
    <row r="113" spans="1:8" ht="68.25" customHeight="1">
      <c r="A113" s="4" t="s">
        <v>95</v>
      </c>
      <c r="B113" s="14" t="s">
        <v>21</v>
      </c>
      <c r="C113" s="23">
        <v>1442</v>
      </c>
      <c r="D113" s="23">
        <v>-907</v>
      </c>
      <c r="E113" s="21">
        <f t="shared" si="6"/>
        <v>535</v>
      </c>
      <c r="F113" s="32">
        <v>376.176</v>
      </c>
      <c r="G113" s="29">
        <f t="shared" si="7"/>
        <v>70.3</v>
      </c>
      <c r="H113" s="32">
        <f t="shared" si="8"/>
        <v>-158.824</v>
      </c>
    </row>
    <row r="114" spans="1:8" ht="213.75" customHeight="1">
      <c r="A114" s="4" t="s">
        <v>93</v>
      </c>
      <c r="B114" s="14" t="s">
        <v>159</v>
      </c>
      <c r="C114" s="23">
        <v>1885138</v>
      </c>
      <c r="D114" s="23">
        <v>0</v>
      </c>
      <c r="E114" s="21">
        <f t="shared" si="6"/>
        <v>1885138</v>
      </c>
      <c r="F114" s="32">
        <v>1883516.152</v>
      </c>
      <c r="G114" s="29">
        <f t="shared" si="7"/>
        <v>99.9</v>
      </c>
      <c r="H114" s="32">
        <f t="shared" si="8"/>
        <v>-1621.8479999999981</v>
      </c>
    </row>
    <row r="115" spans="1:8" ht="120.75" customHeight="1">
      <c r="A115" s="4" t="s">
        <v>96</v>
      </c>
      <c r="B115" s="14" t="s">
        <v>160</v>
      </c>
      <c r="C115" s="23">
        <v>3600</v>
      </c>
      <c r="D115" s="23">
        <v>-1227</v>
      </c>
      <c r="E115" s="21">
        <f t="shared" si="6"/>
        <v>2373</v>
      </c>
      <c r="F115" s="32">
        <v>2127.167</v>
      </c>
      <c r="G115" s="29">
        <f t="shared" si="7"/>
        <v>89.6</v>
      </c>
      <c r="H115" s="32">
        <f t="shared" si="8"/>
        <v>-245.83300000000008</v>
      </c>
    </row>
    <row r="116" spans="1:8" ht="162.75" customHeight="1">
      <c r="A116" s="4" t="s">
        <v>97</v>
      </c>
      <c r="B116" s="14" t="s">
        <v>161</v>
      </c>
      <c r="C116" s="23">
        <v>153173</v>
      </c>
      <c r="D116" s="23">
        <v>0</v>
      </c>
      <c r="E116" s="21">
        <f t="shared" si="6"/>
        <v>153173</v>
      </c>
      <c r="F116" s="32">
        <v>135220.777</v>
      </c>
      <c r="G116" s="29">
        <f t="shared" si="7"/>
        <v>88.3</v>
      </c>
      <c r="H116" s="32">
        <f t="shared" si="8"/>
        <v>-17952.222999999998</v>
      </c>
    </row>
    <row r="117" spans="1:8" ht="115.5" customHeight="1">
      <c r="A117" s="4" t="s">
        <v>127</v>
      </c>
      <c r="B117" s="14" t="s">
        <v>162</v>
      </c>
      <c r="C117" s="23">
        <v>29480</v>
      </c>
      <c r="D117" s="23">
        <v>6527</v>
      </c>
      <c r="E117" s="21">
        <f t="shared" si="6"/>
        <v>36007</v>
      </c>
      <c r="F117" s="32">
        <v>36007</v>
      </c>
      <c r="G117" s="29">
        <f t="shared" si="7"/>
        <v>100</v>
      </c>
      <c r="H117" s="32">
        <f t="shared" si="8"/>
        <v>0</v>
      </c>
    </row>
    <row r="118" spans="1:8" ht="132" customHeight="1">
      <c r="A118" s="4" t="s">
        <v>134</v>
      </c>
      <c r="B118" s="14" t="s">
        <v>135</v>
      </c>
      <c r="C118" s="23">
        <v>756548</v>
      </c>
      <c r="D118" s="23">
        <v>28781</v>
      </c>
      <c r="E118" s="21">
        <f t="shared" si="6"/>
        <v>785329</v>
      </c>
      <c r="F118" s="32">
        <v>785329</v>
      </c>
      <c r="G118" s="29">
        <f t="shared" si="7"/>
        <v>100</v>
      </c>
      <c r="H118" s="32">
        <f t="shared" si="8"/>
        <v>0</v>
      </c>
    </row>
    <row r="119" spans="1:8" ht="21.75" customHeight="1">
      <c r="A119" s="4" t="s">
        <v>24</v>
      </c>
      <c r="B119" s="14" t="s">
        <v>140</v>
      </c>
      <c r="C119" s="27">
        <f>C120+C121</f>
        <v>62494.59</v>
      </c>
      <c r="D119" s="27">
        <f>D120+D121</f>
        <v>0</v>
      </c>
      <c r="E119" s="21">
        <f t="shared" si="6"/>
        <v>62494.59</v>
      </c>
      <c r="F119" s="27">
        <f>F120+F121</f>
        <v>62483.625</v>
      </c>
      <c r="G119" s="29">
        <f t="shared" si="7"/>
        <v>100</v>
      </c>
      <c r="H119" s="32">
        <f t="shared" si="8"/>
        <v>-10.964999999996508</v>
      </c>
    </row>
    <row r="120" spans="1:8" ht="67.5" customHeight="1">
      <c r="A120" s="4" t="s">
        <v>111</v>
      </c>
      <c r="B120" s="14" t="s">
        <v>110</v>
      </c>
      <c r="C120" s="23">
        <v>13418</v>
      </c>
      <c r="D120" s="23">
        <v>0</v>
      </c>
      <c r="E120" s="21">
        <f t="shared" si="6"/>
        <v>13418</v>
      </c>
      <c r="F120" s="32">
        <v>13407.035</v>
      </c>
      <c r="G120" s="29">
        <f t="shared" si="7"/>
        <v>99.9</v>
      </c>
      <c r="H120" s="32">
        <f t="shared" si="8"/>
        <v>-10.965000000000146</v>
      </c>
    </row>
    <row r="121" spans="1:8" ht="83.25" customHeight="1">
      <c r="A121" s="4" t="s">
        <v>65</v>
      </c>
      <c r="B121" s="14" t="s">
        <v>257</v>
      </c>
      <c r="C121" s="27">
        <f>C122+C123+C124+C125+C126+C127+C128</f>
        <v>49076.59</v>
      </c>
      <c r="D121" s="23">
        <v>0</v>
      </c>
      <c r="E121" s="21">
        <f t="shared" si="6"/>
        <v>49076.59</v>
      </c>
      <c r="F121" s="27">
        <f>F122+F123+F124+F125+F126+F127+F128</f>
        <v>49076.59</v>
      </c>
      <c r="G121" s="29">
        <f t="shared" si="7"/>
        <v>100</v>
      </c>
      <c r="H121" s="32">
        <f t="shared" si="8"/>
        <v>0</v>
      </c>
    </row>
    <row r="122" spans="1:8" ht="99.75" customHeight="1">
      <c r="A122" s="4" t="s">
        <v>7</v>
      </c>
      <c r="B122" s="14" t="s">
        <v>2</v>
      </c>
      <c r="C122" s="23">
        <v>17914.59</v>
      </c>
      <c r="D122" s="23">
        <v>0</v>
      </c>
      <c r="E122" s="21">
        <f t="shared" si="6"/>
        <v>17914.59</v>
      </c>
      <c r="F122" s="32">
        <v>17914.59</v>
      </c>
      <c r="G122" s="29">
        <f t="shared" si="7"/>
        <v>100</v>
      </c>
      <c r="H122" s="32">
        <f t="shared" si="8"/>
        <v>0</v>
      </c>
    </row>
    <row r="123" spans="1:8" ht="99.75" customHeight="1">
      <c r="A123" s="4" t="s">
        <v>8</v>
      </c>
      <c r="B123" s="14" t="s">
        <v>3</v>
      </c>
      <c r="C123" s="23">
        <v>4962</v>
      </c>
      <c r="D123" s="23">
        <v>0</v>
      </c>
      <c r="E123" s="21">
        <f t="shared" si="6"/>
        <v>4962</v>
      </c>
      <c r="F123" s="32">
        <v>4962</v>
      </c>
      <c r="G123" s="29">
        <f t="shared" si="7"/>
        <v>100</v>
      </c>
      <c r="H123" s="32">
        <f t="shared" si="8"/>
        <v>0</v>
      </c>
    </row>
    <row r="124" spans="1:8" ht="100.5" customHeight="1">
      <c r="A124" s="4" t="s">
        <v>17</v>
      </c>
      <c r="B124" s="14" t="s">
        <v>1</v>
      </c>
      <c r="C124" s="23">
        <v>10050</v>
      </c>
      <c r="D124" s="23">
        <v>0</v>
      </c>
      <c r="E124" s="21">
        <f t="shared" si="6"/>
        <v>10050</v>
      </c>
      <c r="F124" s="32">
        <v>10050</v>
      </c>
      <c r="G124" s="29">
        <f t="shared" si="7"/>
        <v>100</v>
      </c>
      <c r="H124" s="32">
        <f t="shared" si="8"/>
        <v>0</v>
      </c>
    </row>
    <row r="125" spans="1:8" ht="81.75" customHeight="1">
      <c r="A125" s="4" t="s">
        <v>9</v>
      </c>
      <c r="B125" s="14" t="s">
        <v>6</v>
      </c>
      <c r="C125" s="23">
        <v>2976</v>
      </c>
      <c r="D125" s="23">
        <v>0</v>
      </c>
      <c r="E125" s="21">
        <f t="shared" si="6"/>
        <v>2976</v>
      </c>
      <c r="F125" s="32">
        <v>2976</v>
      </c>
      <c r="G125" s="29">
        <f t="shared" si="7"/>
        <v>100</v>
      </c>
      <c r="H125" s="32">
        <f t="shared" si="8"/>
        <v>0</v>
      </c>
    </row>
    <row r="126" spans="1:8" ht="114.75" customHeight="1">
      <c r="A126" s="4" t="s">
        <v>10</v>
      </c>
      <c r="B126" s="14" t="s">
        <v>4</v>
      </c>
      <c r="C126" s="23">
        <v>7224</v>
      </c>
      <c r="D126" s="23">
        <v>0</v>
      </c>
      <c r="E126" s="21">
        <f t="shared" si="6"/>
        <v>7224</v>
      </c>
      <c r="F126" s="32">
        <v>7224</v>
      </c>
      <c r="G126" s="29">
        <f t="shared" si="7"/>
        <v>100</v>
      </c>
      <c r="H126" s="32">
        <f t="shared" si="8"/>
        <v>0</v>
      </c>
    </row>
    <row r="127" spans="1:8" ht="69.75" customHeight="1">
      <c r="A127" s="4" t="s">
        <v>11</v>
      </c>
      <c r="B127" s="14" t="s">
        <v>5</v>
      </c>
      <c r="C127" s="23">
        <v>4257</v>
      </c>
      <c r="D127" s="23">
        <v>0</v>
      </c>
      <c r="E127" s="21">
        <f t="shared" si="6"/>
        <v>4257</v>
      </c>
      <c r="F127" s="32">
        <v>4257</v>
      </c>
      <c r="G127" s="29">
        <f t="shared" si="7"/>
        <v>100</v>
      </c>
      <c r="H127" s="32">
        <f t="shared" si="8"/>
        <v>0</v>
      </c>
    </row>
    <row r="128" spans="1:8" ht="85.5" customHeight="1">
      <c r="A128" s="4" t="s">
        <v>136</v>
      </c>
      <c r="B128" s="14" t="s">
        <v>184</v>
      </c>
      <c r="C128" s="23">
        <v>1693</v>
      </c>
      <c r="D128" s="23">
        <v>0</v>
      </c>
      <c r="E128" s="21">
        <f t="shared" si="6"/>
        <v>1693</v>
      </c>
      <c r="F128" s="32">
        <v>1693</v>
      </c>
      <c r="G128" s="29">
        <f t="shared" si="7"/>
        <v>100</v>
      </c>
      <c r="H128" s="32">
        <f t="shared" si="8"/>
        <v>0</v>
      </c>
    </row>
    <row r="129" spans="1:8" ht="21.75" customHeight="1">
      <c r="A129" s="4" t="s">
        <v>71</v>
      </c>
      <c r="B129" s="14" t="s">
        <v>122</v>
      </c>
      <c r="C129" s="27">
        <f>C130+C131</f>
        <v>11140</v>
      </c>
      <c r="D129" s="27">
        <f>D130+D131</f>
        <v>0</v>
      </c>
      <c r="E129" s="21">
        <f t="shared" si="6"/>
        <v>11140</v>
      </c>
      <c r="F129" s="27">
        <f>F130+F131</f>
        <v>11140.972</v>
      </c>
      <c r="G129" s="29">
        <f t="shared" si="7"/>
        <v>100</v>
      </c>
      <c r="H129" s="32">
        <f t="shared" si="8"/>
        <v>0.9719999999997526</v>
      </c>
    </row>
    <row r="130" spans="1:8" ht="48.75" customHeight="1">
      <c r="A130" s="4" t="s">
        <v>171</v>
      </c>
      <c r="B130" s="14" t="s">
        <v>172</v>
      </c>
      <c r="C130" s="23">
        <v>3680</v>
      </c>
      <c r="D130" s="23">
        <v>0</v>
      </c>
      <c r="E130" s="21">
        <f t="shared" si="6"/>
        <v>3680</v>
      </c>
      <c r="F130" s="32">
        <v>3680.972</v>
      </c>
      <c r="G130" s="29">
        <f t="shared" si="7"/>
        <v>100</v>
      </c>
      <c r="H130" s="32">
        <f t="shared" si="8"/>
        <v>0.9720000000002074</v>
      </c>
    </row>
    <row r="131" spans="1:8" ht="48.75" customHeight="1">
      <c r="A131" s="4" t="s">
        <v>207</v>
      </c>
      <c r="B131" s="14" t="s">
        <v>199</v>
      </c>
      <c r="C131" s="27">
        <v>7460</v>
      </c>
      <c r="D131" s="23">
        <v>0</v>
      </c>
      <c r="E131" s="21">
        <f t="shared" si="6"/>
        <v>7460</v>
      </c>
      <c r="F131" s="32">
        <v>7460</v>
      </c>
      <c r="G131" s="29">
        <f t="shared" si="7"/>
        <v>100</v>
      </c>
      <c r="H131" s="32">
        <f t="shared" si="8"/>
        <v>0</v>
      </c>
    </row>
    <row r="132" spans="1:8" ht="85.5" customHeight="1">
      <c r="A132" s="4" t="s">
        <v>168</v>
      </c>
      <c r="B132" s="14" t="s">
        <v>206</v>
      </c>
      <c r="C132" s="27">
        <f>C133+C134+C135+C136</f>
        <v>31273</v>
      </c>
      <c r="D132" s="27">
        <f>D133+D134+D135+D136</f>
        <v>0</v>
      </c>
      <c r="E132" s="21">
        <f t="shared" si="6"/>
        <v>31273</v>
      </c>
      <c r="F132" s="27">
        <f>F133+F134+F135+F136</f>
        <v>31585.244999999995</v>
      </c>
      <c r="G132" s="29">
        <f t="shared" si="7"/>
        <v>101</v>
      </c>
      <c r="H132" s="32">
        <f t="shared" si="8"/>
        <v>312.24499999999534</v>
      </c>
    </row>
    <row r="133" spans="1:8" ht="68.25" customHeight="1">
      <c r="A133" s="4" t="s">
        <v>249</v>
      </c>
      <c r="B133" s="42" t="s">
        <v>248</v>
      </c>
      <c r="C133" s="23">
        <v>27397</v>
      </c>
      <c r="D133" s="23">
        <v>0</v>
      </c>
      <c r="E133" s="21">
        <f t="shared" si="6"/>
        <v>27397</v>
      </c>
      <c r="F133" s="32">
        <v>27397.492</v>
      </c>
      <c r="G133" s="29">
        <f t="shared" si="7"/>
        <v>100</v>
      </c>
      <c r="H133" s="32">
        <f t="shared" si="8"/>
        <v>0.4919999999983702</v>
      </c>
    </row>
    <row r="134" spans="1:8" ht="46.5" customHeight="1">
      <c r="A134" s="4" t="s">
        <v>244</v>
      </c>
      <c r="B134" s="14" t="s">
        <v>245</v>
      </c>
      <c r="C134" s="23">
        <v>0</v>
      </c>
      <c r="D134" s="23">
        <v>0</v>
      </c>
      <c r="E134" s="21">
        <f>C134+D134</f>
        <v>0</v>
      </c>
      <c r="F134" s="32">
        <v>1.87</v>
      </c>
      <c r="G134" s="29">
        <v>0</v>
      </c>
      <c r="H134" s="32">
        <f>F134-E134</f>
        <v>1.87</v>
      </c>
    </row>
    <row r="135" spans="1:8" ht="48" customHeight="1">
      <c r="A135" s="4" t="s">
        <v>246</v>
      </c>
      <c r="B135" s="14" t="s">
        <v>245</v>
      </c>
      <c r="C135" s="23">
        <v>710</v>
      </c>
      <c r="D135" s="23">
        <v>0</v>
      </c>
      <c r="E135" s="21">
        <f>C135+D135</f>
        <v>710</v>
      </c>
      <c r="F135" s="32">
        <v>1019.91</v>
      </c>
      <c r="G135" s="29">
        <f>ROUND(F135/E135*100,1)</f>
        <v>143.6</v>
      </c>
      <c r="H135" s="32">
        <f t="shared" si="8"/>
        <v>309.90999999999997</v>
      </c>
    </row>
    <row r="136" spans="1:8" ht="49.5" customHeight="1">
      <c r="A136" s="4" t="s">
        <v>247</v>
      </c>
      <c r="B136" s="14" t="s">
        <v>245</v>
      </c>
      <c r="C136" s="23">
        <v>3166</v>
      </c>
      <c r="D136" s="23">
        <v>0</v>
      </c>
      <c r="E136" s="21">
        <f>C136+D136</f>
        <v>3166</v>
      </c>
      <c r="F136" s="32">
        <v>3165.973</v>
      </c>
      <c r="G136" s="29">
        <f>ROUND(F136/E136*100,1)</f>
        <v>100</v>
      </c>
      <c r="H136" s="32">
        <f t="shared" si="8"/>
        <v>-0.027000000000043656</v>
      </c>
    </row>
    <row r="137" spans="1:8" ht="54" customHeight="1">
      <c r="A137" s="4" t="s">
        <v>148</v>
      </c>
      <c r="B137" s="14" t="s">
        <v>149</v>
      </c>
      <c r="C137" s="23">
        <v>-133188</v>
      </c>
      <c r="D137" s="23">
        <v>0</v>
      </c>
      <c r="E137" s="21">
        <f>C137+D137</f>
        <v>-133188</v>
      </c>
      <c r="F137" s="32">
        <v>-134150.923</v>
      </c>
      <c r="G137" s="29">
        <f t="shared" si="7"/>
        <v>100.7</v>
      </c>
      <c r="H137" s="32">
        <f t="shared" si="8"/>
        <v>-962.9230000000098</v>
      </c>
    </row>
    <row r="138" spans="1:8" ht="26.25" customHeight="1">
      <c r="A138" s="4"/>
      <c r="B138" s="40" t="s">
        <v>37</v>
      </c>
      <c r="C138" s="28">
        <f>C12+C67</f>
        <v>7563286.97</v>
      </c>
      <c r="D138" s="28">
        <f>D12+D67</f>
        <v>5181.224</v>
      </c>
      <c r="E138" s="43">
        <f>C138+D138</f>
        <v>7568468.194</v>
      </c>
      <c r="F138" s="28">
        <f>F12+F67</f>
        <v>7273944.869</v>
      </c>
      <c r="G138" s="30">
        <f t="shared" si="7"/>
        <v>96.1</v>
      </c>
      <c r="H138" s="28">
        <f>H12+H67</f>
        <v>-294523.32500000077</v>
      </c>
    </row>
    <row r="139" spans="1:8" ht="15.75">
      <c r="A139" s="7"/>
      <c r="B139" s="8"/>
      <c r="C139" s="8"/>
      <c r="D139" s="8"/>
      <c r="E139" s="8"/>
      <c r="F139" s="8"/>
      <c r="G139" s="8"/>
      <c r="H139" s="8"/>
    </row>
    <row r="140" spans="1:8" s="34" customFormat="1" ht="18.75" customHeight="1">
      <c r="A140" s="46" t="s">
        <v>147</v>
      </c>
      <c r="B140" s="46"/>
      <c r="C140" s="41"/>
      <c r="D140" s="41"/>
      <c r="E140" s="41"/>
      <c r="F140" s="41"/>
      <c r="G140" s="41"/>
      <c r="H140" s="41"/>
    </row>
    <row r="141" spans="1:8" s="34" customFormat="1" ht="18.75" customHeight="1">
      <c r="A141" s="45" t="s">
        <v>232</v>
      </c>
      <c r="B141" s="45"/>
      <c r="C141" s="45"/>
      <c r="D141" s="45"/>
      <c r="E141" s="45"/>
      <c r="F141" s="45"/>
      <c r="G141" s="45"/>
      <c r="H141" s="45"/>
    </row>
  </sheetData>
  <sheetProtection/>
  <mergeCells count="9">
    <mergeCell ref="A141:H141"/>
    <mergeCell ref="A140:B140"/>
    <mergeCell ref="A8:H8"/>
    <mergeCell ref="B1:H1"/>
    <mergeCell ref="B2:H2"/>
    <mergeCell ref="B3:H3"/>
    <mergeCell ref="B4:H4"/>
    <mergeCell ref="B5:H5"/>
    <mergeCell ref="G10:H10"/>
  </mergeCells>
  <printOptions/>
  <pageMargins left="0.5905511811023623" right="0.1968503937007874" top="0.3937007874015748" bottom="0.31496062992125984" header="0.11811023622047245" footer="0.11811023622047245"/>
  <pageSetup fitToHeight="10" fitToWidth="1" horizontalDpi="600" verticalDpi="600" orientation="portrait" paperSize="9" scale="59" r:id="rId1"/>
  <headerFooter>
    <oddFooter>&amp;C&amp;D&amp;T&amp;Z&amp;F</oddFooter>
  </headerFooter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Звягинцева Галина Ивановна</cp:lastModifiedBy>
  <cp:lastPrinted>2015-02-25T08:51:25Z</cp:lastPrinted>
  <dcterms:created xsi:type="dcterms:W3CDTF">2004-10-05T07:40:56Z</dcterms:created>
  <dcterms:modified xsi:type="dcterms:W3CDTF">2015-02-26T08:16:57Z</dcterms:modified>
  <cp:category/>
  <cp:version/>
  <cp:contentType/>
  <cp:contentStatus/>
</cp:coreProperties>
</file>