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_podstyazhonok\Desktop\ПРОГРАММА\Изменения\2024\№1\"/>
    </mc:Choice>
  </mc:AlternateContent>
  <xr:revisionPtr revIDLastSave="0" documentId="13_ncr:1_{8708431C-4265-484A-B587-C2C106976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П12 2023-2027 (2)" sheetId="2" r:id="rId1"/>
  </sheets>
  <definedNames>
    <definedName name="_xlnm.Print_Titles" localSheetId="0">'МП12 2023-2027 (2)'!$3:$5</definedName>
    <definedName name="_xlnm.Print_Area" localSheetId="0">'МП12 2023-2027 (2)'!$A$1:$O$150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E15" i="2" l="1"/>
  <c r="M78" i="2"/>
  <c r="F63" i="2"/>
  <c r="F62" i="2"/>
  <c r="E62" i="2" s="1"/>
  <c r="E65" i="2"/>
  <c r="F64" i="2"/>
  <c r="E64" i="2" s="1"/>
  <c r="N66" i="2"/>
  <c r="M66" i="2"/>
  <c r="L66" i="2"/>
  <c r="F67" i="2"/>
  <c r="E67" i="2" s="1"/>
  <c r="E68" i="2"/>
  <c r="N69" i="2"/>
  <c r="M69" i="2"/>
  <c r="L69" i="2"/>
  <c r="G69" i="2"/>
  <c r="F101" i="2"/>
  <c r="E101" i="2" s="1"/>
  <c r="E102" i="2"/>
  <c r="N103" i="2"/>
  <c r="M103" i="2"/>
  <c r="L103" i="2"/>
  <c r="G103" i="2"/>
  <c r="F113" i="2"/>
  <c r="E113" i="2" s="1"/>
  <c r="E114" i="2"/>
  <c r="N115" i="2"/>
  <c r="M115" i="2"/>
  <c r="L115" i="2"/>
  <c r="G115" i="2"/>
  <c r="F110" i="2"/>
  <c r="E110" i="2" s="1"/>
  <c r="E111" i="2"/>
  <c r="N112" i="2"/>
  <c r="M112" i="2"/>
  <c r="L112" i="2"/>
  <c r="G112" i="2"/>
  <c r="F107" i="2"/>
  <c r="E107" i="2" s="1"/>
  <c r="E108" i="2"/>
  <c r="N109" i="2"/>
  <c r="M109" i="2"/>
  <c r="L109" i="2"/>
  <c r="G109" i="2"/>
  <c r="E105" i="2"/>
  <c r="F104" i="2"/>
  <c r="E104" i="2" s="1"/>
  <c r="N106" i="2"/>
  <c r="M106" i="2"/>
  <c r="L106" i="2"/>
  <c r="G106" i="2"/>
  <c r="F97" i="2"/>
  <c r="E97" i="2" s="1"/>
  <c r="N99" i="2"/>
  <c r="M99" i="2"/>
  <c r="L99" i="2"/>
  <c r="G99" i="2"/>
  <c r="E98" i="2"/>
  <c r="F94" i="2"/>
  <c r="E94" i="2" s="1"/>
  <c r="N96" i="2"/>
  <c r="M96" i="2"/>
  <c r="L96" i="2"/>
  <c r="G96" i="2"/>
  <c r="E95" i="2"/>
  <c r="F91" i="2"/>
  <c r="E91" i="2" s="1"/>
  <c r="N93" i="2"/>
  <c r="M93" i="2"/>
  <c r="L93" i="2"/>
  <c r="G93" i="2"/>
  <c r="E92" i="2"/>
  <c r="F88" i="2"/>
  <c r="E88" i="2" s="1"/>
  <c r="N90" i="2"/>
  <c r="M90" i="2"/>
  <c r="L90" i="2"/>
  <c r="G90" i="2"/>
  <c r="E89" i="2"/>
  <c r="F85" i="2"/>
  <c r="E85" i="2" s="1"/>
  <c r="N87" i="2"/>
  <c r="M87" i="2"/>
  <c r="L87" i="2"/>
  <c r="G87" i="2"/>
  <c r="E86" i="2"/>
  <c r="E74" i="2"/>
  <c r="N75" i="2"/>
  <c r="M75" i="2"/>
  <c r="L75" i="2"/>
  <c r="G75" i="2"/>
  <c r="F82" i="2"/>
  <c r="E82" i="2" s="1"/>
  <c r="N84" i="2"/>
  <c r="M84" i="2"/>
  <c r="L84" i="2"/>
  <c r="G84" i="2"/>
  <c r="E83" i="2"/>
  <c r="E77" i="2"/>
  <c r="N78" i="2"/>
  <c r="L78" i="2"/>
  <c r="G78" i="2"/>
  <c r="F76" i="2"/>
  <c r="E76" i="2" s="1"/>
  <c r="E80" i="2"/>
  <c r="N81" i="2"/>
  <c r="M81" i="2"/>
  <c r="L81" i="2"/>
  <c r="G81" i="2"/>
  <c r="F79" i="2"/>
  <c r="E79" i="2" s="1"/>
  <c r="E71" i="2"/>
  <c r="N72" i="2"/>
  <c r="M72" i="2"/>
  <c r="L72" i="2"/>
  <c r="G72" i="2"/>
  <c r="F70" i="2"/>
  <c r="E59" i="2"/>
  <c r="N60" i="2"/>
  <c r="M60" i="2"/>
  <c r="F58" i="2"/>
  <c r="E58" i="2" s="1"/>
  <c r="E11" i="2"/>
  <c r="E22" i="2"/>
  <c r="N119" i="2"/>
  <c r="N116" i="2"/>
  <c r="M116" i="2"/>
  <c r="L116" i="2"/>
  <c r="G116" i="2"/>
  <c r="N138" i="2"/>
  <c r="M138" i="2"/>
  <c r="L138" i="2"/>
  <c r="G138" i="2"/>
  <c r="F116" i="2"/>
  <c r="E118" i="2"/>
  <c r="E117" i="2"/>
  <c r="F120" i="2"/>
  <c r="F121" i="2"/>
  <c r="E122" i="2"/>
  <c r="N134" i="2"/>
  <c r="M134" i="2"/>
  <c r="L134" i="2"/>
  <c r="G134" i="2"/>
  <c r="F134" i="2"/>
  <c r="E135" i="2"/>
  <c r="E133" i="2"/>
  <c r="E132" i="2"/>
  <c r="E131" i="2"/>
  <c r="E130" i="2"/>
  <c r="E129" i="2"/>
  <c r="E128" i="2"/>
  <c r="E127" i="2"/>
  <c r="E126" i="2"/>
  <c r="E125" i="2"/>
  <c r="N124" i="2"/>
  <c r="M124" i="2"/>
  <c r="L124" i="2"/>
  <c r="G124" i="2"/>
  <c r="F124" i="2"/>
  <c r="E123" i="2"/>
  <c r="M119" i="2"/>
  <c r="L119" i="2"/>
  <c r="G119" i="2"/>
  <c r="E100" i="2"/>
  <c r="E73" i="2"/>
  <c r="E57" i="2"/>
  <c r="E42" i="2"/>
  <c r="E41" i="2"/>
  <c r="N40" i="2"/>
  <c r="N44" i="2" s="1"/>
  <c r="N43" i="2" s="1"/>
  <c r="M40" i="2"/>
  <c r="M44" i="2" s="1"/>
  <c r="M43" i="2" s="1"/>
  <c r="L40" i="2"/>
  <c r="L44" i="2" s="1"/>
  <c r="L43" i="2" s="1"/>
  <c r="G40" i="2"/>
  <c r="G44" i="2" s="1"/>
  <c r="G43" i="2" s="1"/>
  <c r="F40" i="2"/>
  <c r="E32" i="2"/>
  <c r="N31" i="2"/>
  <c r="M31" i="2"/>
  <c r="L31" i="2"/>
  <c r="G31" i="2"/>
  <c r="F31" i="2"/>
  <c r="E27" i="2"/>
  <c r="E26" i="2"/>
  <c r="E24" i="2" s="1"/>
  <c r="N25" i="2"/>
  <c r="M25" i="2"/>
  <c r="L25" i="2"/>
  <c r="G25" i="2"/>
  <c r="F25" i="2"/>
  <c r="N24" i="2"/>
  <c r="N37" i="2" s="1"/>
  <c r="N142" i="2" s="1"/>
  <c r="M24" i="2"/>
  <c r="M37" i="2" s="1"/>
  <c r="L24" i="2"/>
  <c r="L37" i="2" s="1"/>
  <c r="L142" i="2" s="1"/>
  <c r="G24" i="2"/>
  <c r="G37" i="2" s="1"/>
  <c r="F24" i="2"/>
  <c r="F37" i="2" s="1"/>
  <c r="E19" i="2"/>
  <c r="E12" i="2"/>
  <c r="E8" i="2"/>
  <c r="N7" i="2"/>
  <c r="M7" i="2"/>
  <c r="L7" i="2"/>
  <c r="G7" i="2"/>
  <c r="F7" i="2"/>
  <c r="E66" i="2" l="1"/>
  <c r="F38" i="2"/>
  <c r="G63" i="2"/>
  <c r="N63" i="2"/>
  <c r="N61" i="2" s="1"/>
  <c r="N56" i="2" s="1"/>
  <c r="N139" i="2" s="1"/>
  <c r="L63" i="2"/>
  <c r="L61" i="2" s="1"/>
  <c r="L56" i="2" s="1"/>
  <c r="L139" i="2" s="1"/>
  <c r="F55" i="2"/>
  <c r="F56" i="2"/>
  <c r="M63" i="2"/>
  <c r="M61" i="2" s="1"/>
  <c r="M56" i="2" s="1"/>
  <c r="M139" i="2" s="1"/>
  <c r="F61" i="2"/>
  <c r="E69" i="2"/>
  <c r="E99" i="2"/>
  <c r="E103" i="2"/>
  <c r="E115" i="2"/>
  <c r="E112" i="2"/>
  <c r="E109" i="2"/>
  <c r="E106" i="2"/>
  <c r="E96" i="2"/>
  <c r="E90" i="2"/>
  <c r="E93" i="2"/>
  <c r="E75" i="2"/>
  <c r="E87" i="2"/>
  <c r="E84" i="2"/>
  <c r="E78" i="2"/>
  <c r="E81" i="2"/>
  <c r="E72" i="2"/>
  <c r="E70" i="2"/>
  <c r="E60" i="2"/>
  <c r="E116" i="2"/>
  <c r="F119" i="2"/>
  <c r="E119" i="2" s="1"/>
  <c r="E121" i="2"/>
  <c r="E120" i="2"/>
  <c r="E124" i="2"/>
  <c r="M38" i="2"/>
  <c r="M36" i="2" s="1"/>
  <c r="G23" i="2"/>
  <c r="L38" i="2"/>
  <c r="L36" i="2" s="1"/>
  <c r="G38" i="2"/>
  <c r="G36" i="2" s="1"/>
  <c r="L23" i="2"/>
  <c r="E25" i="2"/>
  <c r="E23" i="2" s="1"/>
  <c r="E136" i="2"/>
  <c r="F36" i="2"/>
  <c r="N38" i="2"/>
  <c r="N36" i="2" s="1"/>
  <c r="F23" i="2"/>
  <c r="N23" i="2"/>
  <c r="E40" i="2"/>
  <c r="E7" i="2"/>
  <c r="M142" i="2"/>
  <c r="G142" i="2"/>
  <c r="M23" i="2"/>
  <c r="E31" i="2"/>
  <c r="F44" i="2"/>
  <c r="E37" i="2"/>
  <c r="E134" i="2"/>
  <c r="E63" i="2" l="1"/>
  <c r="F139" i="2"/>
  <c r="G61" i="2"/>
  <c r="E61" i="2" s="1"/>
  <c r="F138" i="2"/>
  <c r="E138" i="2" s="1"/>
  <c r="E55" i="2"/>
  <c r="F54" i="2"/>
  <c r="G56" i="2"/>
  <c r="G139" i="2" s="1"/>
  <c r="F143" i="2"/>
  <c r="M54" i="2"/>
  <c r="M137" i="2" s="1"/>
  <c r="N54" i="2"/>
  <c r="N137" i="2" s="1"/>
  <c r="L54" i="2"/>
  <c r="E38" i="2"/>
  <c r="E36" i="2" s="1"/>
  <c r="E44" i="2"/>
  <c r="E43" i="2" s="1"/>
  <c r="F43" i="2"/>
  <c r="L137" i="2"/>
  <c r="F142" i="2" l="1"/>
  <c r="E142" i="2" s="1"/>
  <c r="E56" i="2"/>
  <c r="E54" i="2"/>
  <c r="E139" i="2" s="1"/>
  <c r="E137" i="2" s="1"/>
  <c r="G54" i="2"/>
  <c r="G137" i="2" s="1"/>
  <c r="G143" i="2"/>
  <c r="G141" i="2" s="1"/>
  <c r="N143" i="2"/>
  <c r="N141" i="2" s="1"/>
  <c r="M143" i="2"/>
  <c r="M141" i="2" s="1"/>
  <c r="L143" i="2"/>
  <c r="L141" i="2" s="1"/>
  <c r="F137" i="2" l="1"/>
  <c r="F141" i="2" l="1"/>
  <c r="E141" i="2" s="1"/>
  <c r="E1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Галыгина Вера Филипповна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+ 2900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-2900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3800</t>
        </r>
      </text>
    </comment>
    <comment ref="A4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+Расходы на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8" authorId="0" shapeId="0" xr:uid="{00000000-0006-0000-0000-000006000000}">
      <text>
        <r>
          <rPr>
            <sz val="11"/>
            <color theme="1"/>
            <rFont val="Calibri"/>
            <family val="2"/>
            <charset val="204"/>
            <scheme val="minor"/>
          </rPr>
          <t>378850,68589</t>
        </r>
      </text>
    </comment>
    <comment ref="G5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-32588,202 по письму от 13.03.2020 2-5/18-84</t>
        </r>
      </text>
    </comment>
    <comment ref="L5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-32588,202 по письму от 13.03.2020 2-5/18-84</t>
        </r>
      </text>
    </comment>
    <comment ref="B61" authorId="0" shapeId="0" xr:uid="{00000000-0006-0000-0000-000009000000}">
      <text>
        <r>
          <rPr>
            <sz val="10"/>
            <color indexed="81"/>
            <rFont val="Tahoma"/>
            <family val="2"/>
            <charset val="204"/>
          </rPr>
          <t>-переименование на остновании типового бюджета(-Обеспечение деятельности органов местного самоуправления)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+187,314490(кредиторка) 
-9,32799 (по исполн.)</t>
        </r>
      </text>
    </comment>
    <comment ref="F12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+40,62704 кредиторка (на комун.услуги)</t>
        </r>
      </text>
    </comment>
    <comment ref="F128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 xml:space="preserve">создание нового учреждения на осн. Решения СД.
</t>
        </r>
      </text>
    </comment>
  </commentList>
</comments>
</file>

<file path=xl/sharedStrings.xml><?xml version="1.0" encoding="utf-8"?>
<sst xmlns="http://schemas.openxmlformats.org/spreadsheetml/2006/main" count="438" uniqueCount="169">
  <si>
    <t>№ 
п/п</t>
  </si>
  <si>
    <t>Срок исполнения мероприятий</t>
  </si>
  <si>
    <t>Источники финансирования</t>
  </si>
  <si>
    <t>Всего (тыс. руб.)</t>
  </si>
  <si>
    <t>Объем финансирования по годам
(тыс. руб.)</t>
  </si>
  <si>
    <t>1.1</t>
  </si>
  <si>
    <t>2.1</t>
  </si>
  <si>
    <t>1.2</t>
  </si>
  <si>
    <t>1.3</t>
  </si>
  <si>
    <t>1.4</t>
  </si>
  <si>
    <t>1.5</t>
  </si>
  <si>
    <t>1.6</t>
  </si>
  <si>
    <t>1.7</t>
  </si>
  <si>
    <t>1.2.</t>
  </si>
  <si>
    <t>ВСЕГО по Программе, в том числе</t>
  </si>
  <si>
    <t>2023 год</t>
  </si>
  <si>
    <t>2024 год</t>
  </si>
  <si>
    <t>1</t>
  </si>
  <si>
    <t>Средства бюджета МО</t>
  </si>
  <si>
    <t>2</t>
  </si>
  <si>
    <t>3</t>
  </si>
  <si>
    <t>3.1</t>
  </si>
  <si>
    <t>КУМИ Администрации Одинцовского городского округа</t>
  </si>
  <si>
    <t>1.6.1</t>
  </si>
  <si>
    <t>1.6.2</t>
  </si>
  <si>
    <t>Мероприятие подпрограммы</t>
  </si>
  <si>
    <t>Ответственный за выполнение мероприятия  подпрограммы</t>
  </si>
  <si>
    <t>ИТОГО по Подпрограмме, в том числе:</t>
  </si>
  <si>
    <t>Средства  бюджета  ОГО</t>
  </si>
  <si>
    <t>1.3.1</t>
  </si>
  <si>
    <t>Территориальное управление Одинцово</t>
  </si>
  <si>
    <t>Территориальное управление Звенигород</t>
  </si>
  <si>
    <t>Территориальное управление Кубинка</t>
  </si>
  <si>
    <t>Территориальное управление Голицыно</t>
  </si>
  <si>
    <t>Территориальное управление Большие Вяземы</t>
  </si>
  <si>
    <t>Территориальное управление Заречье</t>
  </si>
  <si>
    <t>Территориальное управление Лесной Городок</t>
  </si>
  <si>
    <t>Территориальное управление Новоивановское</t>
  </si>
  <si>
    <t>Территориальное управление Барвихинское</t>
  </si>
  <si>
    <t>Территориальное управление Горское</t>
  </si>
  <si>
    <t>Территориальное управление Ершовское</t>
  </si>
  <si>
    <t>Территориальное управление Жаворонковское</t>
  </si>
  <si>
    <t>Территориальное управление Захаровское</t>
  </si>
  <si>
    <t>Территориальное управление Назарьевское</t>
  </si>
  <si>
    <t>Территориальное управление Никольское</t>
  </si>
  <si>
    <t>Территориальное управление Успенское</t>
  </si>
  <si>
    <t>Территориальное управление Часцовское</t>
  </si>
  <si>
    <t>Расходы на обеспечение деятельности  МКУ Централизованная бухгалтерия ОГО</t>
  </si>
  <si>
    <t>Управление территориальной политики и социальных коммуникаций Администрации Одинцовского городского округа</t>
  </si>
  <si>
    <t>МКУ Корпорация развития Администрации Одинцовского городского округа</t>
  </si>
  <si>
    <t>МКУ «Центр хозяйственного обслуживания органов местного самоуправления» Администрации Одинцовского городского округа</t>
  </si>
  <si>
    <t>Средства бюджета Московской области (далее - Средства бюджета  МО)</t>
  </si>
  <si>
    <t>Средства бюджета ОГО МО</t>
  </si>
  <si>
    <t xml:space="preserve">Средства бюджета ОГО МО
</t>
  </si>
  <si>
    <t xml:space="preserve">Средства бюджета ОГО МО </t>
  </si>
  <si>
    <t xml:space="preserve"> КУМИ Администрации </t>
  </si>
  <si>
    <t>В пределах средств, выделенных на содержание Финансово-казначейского управления Администрации Одинцовского городского округа (далее - ФКУ Администрации)</t>
  </si>
  <si>
    <t xml:space="preserve">ФКУ Администрации </t>
  </si>
  <si>
    <t xml:space="preserve">Администрация Одинцовского городского округа
</t>
  </si>
  <si>
    <t xml:space="preserve">КУМИ Администрации </t>
  </si>
  <si>
    <t>МКУ "Хозяйственно-эксплуатационная служба ОМС"  Администрации Одинцовского городского округа</t>
  </si>
  <si>
    <t xml:space="preserve">ПЕРЕЧНЬ МЕРОПРИЯТИЙ МУНИЦИПАЛЬНОЙ ПРОГРАММЫ
«УПРАВЛЕНИЕ ИМУЩЕСТВОМ И МУНИЦИПАЛЬНЫМИ ФИНАНСАМИ» 
</t>
  </si>
  <si>
    <t>Основное мероприятие 02. Управление имуществом, находящимся в муниципальной собственности, и выполнение кадастровых работ</t>
  </si>
  <si>
    <t>Основное мероприятие 01
Создание условий для реализации полномочий органов местного самоуправления</t>
  </si>
  <si>
    <t>1.8</t>
  </si>
  <si>
    <t>Средства бюджета Одинцовского городского округа Московской области (далее - Средства бюджета ОГО МО)</t>
  </si>
  <si>
    <t>1.9</t>
  </si>
  <si>
    <t>1.10</t>
  </si>
  <si>
    <t>ФКУ Администрации</t>
  </si>
  <si>
    <t>МАУ "Центр реализации социально-культурных проектов"</t>
  </si>
  <si>
    <t>Итого:</t>
  </si>
  <si>
    <r>
      <rPr>
        <b/>
        <sz val="13"/>
        <rFont val="Times New Roman"/>
        <family val="1"/>
        <charset val="204"/>
      </rPr>
      <t>Мероприятие 02.01</t>
    </r>
    <r>
      <rPr>
        <sz val="13"/>
        <rFont val="Times New Roman"/>
        <family val="1"/>
        <charset val="204"/>
      </rPr>
      <t xml:space="preserve">         Расходы, связанные с владением, пользованием  и распоряжением имуществом, находящимся в муниципальной собственности городского округа</t>
    </r>
  </si>
  <si>
    <r>
      <rPr>
        <b/>
        <sz val="13"/>
        <rFont val="Times New Roman"/>
        <family val="1"/>
        <charset val="204"/>
      </rPr>
      <t xml:space="preserve">Мероприятие 02.02  </t>
    </r>
    <r>
      <rPr>
        <sz val="13"/>
        <rFont val="Times New Roman"/>
        <family val="1"/>
        <charset val="204"/>
      </rPr>
      <t xml:space="preserve">         Взносы на капитальный ремонт общего имущества многоквартирных домов</t>
    </r>
  </si>
  <si>
    <t>Мероприятие 01.02                  Расходы на обеспечение деятельности Администрации</t>
  </si>
  <si>
    <t>Мероприятие 01.01                    Функционирование высшего должностного лица</t>
  </si>
  <si>
    <t>Мероприятие 01.03                Комитеты и отраслевые управления при администрации</t>
  </si>
  <si>
    <t>Мероприятие 01.05               Обеспечение деятельности финансового органа</t>
  </si>
  <si>
    <t>Мероприятие 01.06                    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</si>
  <si>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Мероприятие 01.07                  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</si>
  <si>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Мероприятие 01.10                   Взносы в общественные организации (Уплата членских взносов членами Совета муниципальных образований Московской области)</t>
  </si>
  <si>
    <r>
      <rPr>
        <b/>
        <sz val="13"/>
        <rFont val="Times New Roman"/>
        <family val="1"/>
        <charset val="204"/>
      </rPr>
      <t xml:space="preserve">Мероприятие 02.03 </t>
    </r>
    <r>
      <rPr>
        <sz val="13"/>
        <rFont val="Times New Roman"/>
        <family val="1"/>
        <charset val="204"/>
      </rPr>
      <t xml:space="preserve">       Организация в соответствии с Федеральным законом от 24 июля 2007 № 221-ФЗ «О кадастровой деятельности» выполнения комплексных кадастровых работ и утверждение карты-плана территории </t>
    </r>
  </si>
  <si>
    <t>Л.В. Тарасова</t>
  </si>
  <si>
    <t>МКУ "Центр муниципальный закупок"</t>
  </si>
  <si>
    <t>Основное мероприятие 01. Реализация мероприятий в рамках управления муниципальным долгом</t>
  </si>
  <si>
    <t>Основное мероприятие 50. Разработка проекта бюджета и исполнение бюджета городского округа</t>
  </si>
  <si>
    <r>
      <rPr>
        <b/>
        <sz val="13"/>
        <rFont val="Times New Roman"/>
        <family val="1"/>
        <charset val="204"/>
      </rPr>
      <t>Мероприятие 50.01</t>
    </r>
    <r>
      <rPr>
        <sz val="13"/>
        <rFont val="Times New Roman"/>
        <family val="1"/>
        <charset val="204"/>
      </rPr>
      <t xml:space="preserve">       Проведение работы с главными администраторами по представлению прогноза поступления доходов и исполнению бюджета</t>
    </r>
  </si>
  <si>
    <r>
      <rPr>
        <b/>
        <sz val="13"/>
        <rFont val="Times New Roman"/>
        <family val="1"/>
        <charset val="204"/>
      </rPr>
      <t xml:space="preserve">Мероприятие 50.02 </t>
    </r>
    <r>
      <rPr>
        <sz val="13"/>
        <rFont val="Times New Roman"/>
        <family val="1"/>
        <charset val="204"/>
      </rPr>
  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</si>
  <si>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t>Основное мероприятие 51. Снижение уровня задолженности по налоговым платежам</t>
  </si>
  <si>
    <r>
      <rPr>
        <b/>
        <sz val="13"/>
        <rFont val="Times New Roman"/>
        <family val="1"/>
        <charset val="204"/>
      </rPr>
      <t xml:space="preserve">Мероприятие 51.01 </t>
    </r>
    <r>
      <rPr>
        <sz val="13"/>
        <rFont val="Times New Roman"/>
        <family val="1"/>
        <charset val="204"/>
      </rPr>
      <t xml:space="preserve">    Разработка мероприятий, направленных на увеличение доходов и снижение задолженности по налоговым платежам</t>
    </r>
  </si>
  <si>
    <t>2.2</t>
  </si>
  <si>
    <t>Мероприятие 01.16  Обеспечение деятельности муниципальных центров управления регионом</t>
  </si>
  <si>
    <t>Мероприятие 01.17  Обеспечение деятельности муниципальных казенных учреждений в сфере закупок товаров, работ, услуг</t>
  </si>
  <si>
    <t>Основное мероприятие 03  Мероприятия, реализуемые в целях создания условий для реализации полномочий органов местного самоуправления</t>
  </si>
  <si>
    <t>Мероприятие 03.01  Организация и проведение мероприятий по обучению, переобучению, повышению квалификации и обмену опытом специалистов</t>
  </si>
  <si>
    <t>Мероприятие 03.02 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</si>
  <si>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2025 год</t>
  </si>
  <si>
    <t>2026 год</t>
  </si>
  <si>
    <t>2027 год</t>
  </si>
  <si>
    <t xml:space="preserve">2023-2027 годы </t>
  </si>
  <si>
    <t>2023-2027 годы</t>
  </si>
  <si>
    <r>
      <rPr>
        <b/>
        <sz val="13"/>
        <rFont val="Times New Roman"/>
        <family val="1"/>
        <charset val="204"/>
      </rPr>
      <t xml:space="preserve">Мероприятие 01.02 </t>
    </r>
    <r>
      <rPr>
        <sz val="13"/>
        <rFont val="Times New Roman"/>
        <family val="1"/>
        <charset val="204"/>
      </rPr>
      <t xml:space="preserve">   Обслуживание муниципального долга по коммерческим кредитам</t>
    </r>
  </si>
  <si>
    <r>
      <rPr>
        <b/>
        <sz val="13"/>
        <rFont val="Times New Roman"/>
        <family val="1"/>
        <charset val="204"/>
      </rPr>
      <t xml:space="preserve">Мероприятие 01.01 </t>
    </r>
    <r>
      <rPr>
        <sz val="13"/>
        <rFont val="Times New Roman"/>
        <family val="1"/>
        <charset val="204"/>
      </rPr>
      <t xml:space="preserve">             Обслуживание муниципального долга по бюджетным кредитам</t>
    </r>
  </si>
  <si>
    <t>Основное мероприятие 04 "Создание условий для реализации полномочий органов местного самоуправления"</t>
  </si>
  <si>
    <t xml:space="preserve">В пределах средств, выделенных на обеспечение деятельности Финансово-казначейского управления Администрации Одинцовского городского округа </t>
  </si>
  <si>
    <t>В пределах средств, выделенных на обеспечение деятельности Финансово-казначейского управления Администрации Одинцовского городского округа</t>
  </si>
  <si>
    <t>Управление кадровой политики Администрации</t>
  </si>
  <si>
    <t>Отдел муниципального земельного контроля Управления муниципального земельного контроля, сельского хозяйства и экологии Администрации Одинцовского городского округа Московской области</t>
  </si>
  <si>
    <t>Финансово - казначейское Управление Администрации Одинцовского городского округа Московской области (далее - ФКУ Администрации)</t>
  </si>
  <si>
    <t>МКУ "Корпорация развития" Администрации Одинцовского городского округа</t>
  </si>
  <si>
    <t>МКУ "Хозяйственно-эксплуатационная служба" ОМС  Администрации Одинцовского городского округа</t>
  </si>
  <si>
    <t>Управление кадровой политики Администрации Одинцовского городского округа Московской области (далее -  Управление кадровой политики Администрации)</t>
  </si>
  <si>
    <t>Комитет по управлению муниципальным имуществом Администрации Одинцовского городского округа Московской области (далее - КУМИ Администрации)</t>
  </si>
  <si>
    <t>1.5.1</t>
  </si>
  <si>
    <t>1.6.3</t>
  </si>
  <si>
    <t>1.6.4</t>
  </si>
  <si>
    <t>1.6.5</t>
  </si>
  <si>
    <t xml:space="preserve">Мероприятие 01.18   Субсидии, подлежащие перечислению в бюджет Московской области из бюджетов городских округов Московской области, в рамках расчета "отрицательного" трансферта </t>
  </si>
  <si>
    <t>МКУ "Центр муниципальных торгов"</t>
  </si>
  <si>
    <t>Количество объектов, находящихся в муниципальной собственности, в отношении которых были произведены расходы, связанные с владением, пользованием и распоряжением имуществом, единиц</t>
  </si>
  <si>
    <t>Всего:</t>
  </si>
  <si>
    <t>В том числе по кварталам:</t>
  </si>
  <si>
    <t>I</t>
  </si>
  <si>
    <t>II</t>
  </si>
  <si>
    <t>III</t>
  </si>
  <si>
    <t>IV</t>
  </si>
  <si>
    <t>2023- 2027 годы</t>
  </si>
  <si>
    <t>Количество объектов, в отношении которых проведены кадастровые работы и утверждены карты-планы территорий, единиц</t>
  </si>
  <si>
    <t>Оказано услуг в области земельных отношений органами местного самоуправления муниципальных образований Московской области, единиц</t>
  </si>
  <si>
    <r>
      <rPr>
        <b/>
        <sz val="13"/>
        <rFont val="Times New Roman"/>
        <family val="1"/>
        <charset val="204"/>
      </rPr>
      <t>Мероприятие 04.01.</t>
    </r>
    <r>
      <rPr>
        <sz val="13"/>
        <rFont val="Times New Roman"/>
        <family val="1"/>
        <charset val="204"/>
      </rPr>
      <t xml:space="preserve">
Обеспечение деятельности муниципальных органов в сфере земельно-имущественных отношений 
</t>
    </r>
  </si>
  <si>
    <t>Количество объектов, в отношении которых обеспечивалась деятельность муниципальных органов в сфере земельно-имущественных отношений, единиц</t>
  </si>
  <si>
    <t>Подпрограмма 1 «Эффективное управление имущественным комплексом»</t>
  </si>
  <si>
    <t xml:space="preserve">Подпрограмма 3 «Управление муниципальным долгом» </t>
  </si>
  <si>
    <t>Подпрограмма 4 «Управление муниципальными финансами»</t>
  </si>
  <si>
    <t>Подпрограмма  5 «Обеспечивающая подпрограмма»</t>
  </si>
  <si>
    <t>Количество квадратных метров, по которым произведена оплата взносов на капитальный ремонт, кв.м.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</si>
  <si>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</si>
  <si>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</si>
  <si>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</si>
  <si>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</si>
  <si>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</si>
  <si>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</si>
  <si>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</si>
  <si>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</si>
  <si>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</si>
  <si>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</si>
  <si>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</si>
  <si>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</si>
  <si>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</si>
  <si>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</si>
  <si>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</si>
  <si>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</si>
  <si>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</si>
  <si>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МКУ "Центр управления регионом"</t>
  </si>
  <si>
    <t>».</t>
  </si>
  <si>
    <t xml:space="preserve">Н.А. Стародубова                               </t>
  </si>
  <si>
    <t xml:space="preserve">Начальник Управления
бухгалтерского учета и отчетности - главный бухгалтер                                          
</t>
  </si>
  <si>
    <t>Средства бюджета  МО</t>
  </si>
  <si>
    <t>Заместитель Главы Одинцовского городского округа – 
начальник Финансово-казначейского управления Администрации Одинцовского городского округа</t>
  </si>
  <si>
    <r>
      <rPr>
        <b/>
        <sz val="11"/>
        <rFont val="Times New Roman"/>
        <family val="1"/>
        <charset val="204"/>
      </rPr>
      <t>Мероприятие 03.01</t>
    </r>
    <r>
      <rPr>
        <sz val="11"/>
        <rFont val="Times New Roman"/>
        <family val="1"/>
        <charset val="204"/>
      </rPr>
      <t xml:space="preserve"> 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  </r>
  </si>
  <si>
    <t>Итого 2024 год</t>
  </si>
  <si>
    <t>Основное мероприятие 03. 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</si>
  <si>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 квартал</t>
  </si>
  <si>
    <t>1 полугодие</t>
  </si>
  <si>
    <t>9 месяцев</t>
  </si>
  <si>
    <t>12 месяцев</t>
  </si>
  <si>
    <t>Количество объектов, по которым произведена оплата взносов на капитальный ремонт, единиц</t>
  </si>
  <si>
    <t>­</t>
  </si>
  <si>
    <t xml:space="preserve"> КУМИ Администрации</t>
  </si>
  <si>
    <t>Приложение 1 к постановлению Администрации                                                    Одинцовского городского округа Московской области                                              от «        »                           2023    №       
 «Приложение 1                                                                                                                           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</si>
</sst>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86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/>
    </xf>
    <xf numFmtId="165" fontId="1" fillId="2" borderId="9" xfId="0" applyNumberFormat="1" applyFont="1" applyFill="1" applyBorder="1" applyAlignment="1">
      <alignment horizontal="right" vertical="center" wrapText="1"/>
    </xf>
    <xf numFmtId="165" fontId="1" fillId="2" borderId="9" xfId="0" applyNumberFormat="1" applyFont="1" applyFill="1" applyBorder="1" applyAlignment="1">
      <alignment vertical="center" wrapText="1"/>
    </xf>
    <xf numFmtId="165" fontId="3" fillId="2" borderId="9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5" fontId="3" fillId="2" borderId="14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1" fillId="2" borderId="24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top" wrapText="1"/>
    </xf>
    <xf numFmtId="49" fontId="1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166" fontId="1" fillId="2" borderId="0" xfId="0" applyNumberFormat="1" applyFont="1" applyFill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49" fontId="1" fillId="2" borderId="26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165" fontId="3" fillId="2" borderId="27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165" fontId="1" fillId="2" borderId="11" xfId="0" applyNumberFormat="1" applyFont="1" applyFill="1" applyBorder="1" applyAlignment="1">
      <alignment horizontal="right" vertical="center" wrapText="1"/>
    </xf>
    <xf numFmtId="165" fontId="1" fillId="2" borderId="11" xfId="0" applyNumberFormat="1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165" fontId="3" fillId="2" borderId="27" xfId="0" applyNumberFormat="1" applyFont="1" applyFill="1" applyBorder="1" applyAlignment="1">
      <alignment horizontal="right" vertical="center" wrapText="1"/>
    </xf>
    <xf numFmtId="49" fontId="1" fillId="2" borderId="11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2" fillId="2" borderId="27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/>
    </xf>
    <xf numFmtId="165" fontId="2" fillId="2" borderId="9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165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6" fontId="1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65" fontId="3" fillId="2" borderId="22" xfId="0" applyNumberFormat="1" applyFont="1" applyFill="1" applyBorder="1" applyAlignment="1">
      <alignment horizontal="right" vertical="center" wrapText="1"/>
    </xf>
    <xf numFmtId="165" fontId="3" fillId="2" borderId="15" xfId="0" applyNumberFormat="1" applyFont="1" applyFill="1" applyBorder="1" applyAlignment="1">
      <alignment horizontal="right" vertical="center" wrapText="1"/>
    </xf>
    <xf numFmtId="165" fontId="2" fillId="2" borderId="23" xfId="0" applyNumberFormat="1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6" fontId="9" fillId="2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165" fontId="10" fillId="2" borderId="27" xfId="0" applyNumberFormat="1" applyFont="1" applyFill="1" applyBorder="1" applyAlignment="1">
      <alignment vertical="center" wrapText="1"/>
    </xf>
    <xf numFmtId="49" fontId="3" fillId="2" borderId="41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165" fontId="14" fillId="2" borderId="8" xfId="0" applyNumberFormat="1" applyFont="1" applyFill="1" applyBorder="1" applyAlignment="1">
      <alignment horizontal="right"/>
    </xf>
    <xf numFmtId="165" fontId="3" fillId="2" borderId="24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2" borderId="42" xfId="0" applyNumberFormat="1" applyFont="1" applyFill="1" applyBorder="1" applyAlignment="1">
      <alignment horizontal="right" vertical="center" wrapText="1"/>
    </xf>
    <xf numFmtId="165" fontId="3" fillId="2" borderId="16" xfId="0" applyNumberFormat="1" applyFont="1" applyFill="1" applyBorder="1" applyAlignment="1">
      <alignment horizontal="right" vertical="center" wrapText="1"/>
    </xf>
    <xf numFmtId="165" fontId="3" fillId="2" borderId="21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22" xfId="0" applyNumberFormat="1" applyFont="1" applyFill="1" applyBorder="1" applyAlignment="1">
      <alignment horizontal="right" vertical="center" wrapText="1"/>
    </xf>
    <xf numFmtId="165" fontId="2" fillId="2" borderId="14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165" fontId="1" fillId="2" borderId="27" xfId="0" applyNumberFormat="1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5" fontId="3" fillId="2" borderId="52" xfId="0" applyNumberFormat="1" applyFont="1" applyFill="1" applyBorder="1" applyAlignment="1">
      <alignment vertical="center" wrapText="1"/>
    </xf>
    <xf numFmtId="165" fontId="3" fillId="2" borderId="46" xfId="0" applyNumberFormat="1" applyFont="1" applyFill="1" applyBorder="1" applyAlignment="1">
      <alignment vertical="center" wrapText="1"/>
    </xf>
    <xf numFmtId="165" fontId="3" fillId="2" borderId="38" xfId="0" applyNumberFormat="1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165" fontId="3" fillId="2" borderId="11" xfId="0" applyNumberFormat="1" applyFont="1" applyFill="1" applyBorder="1" applyAlignment="1">
      <alignment vertical="center" wrapText="1"/>
    </xf>
    <xf numFmtId="165" fontId="3" fillId="2" borderId="53" xfId="0" applyNumberFormat="1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vertical="center" wrapText="1"/>
    </xf>
    <xf numFmtId="166" fontId="1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12" fillId="2" borderId="1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165" fontId="3" fillId="2" borderId="23" xfId="0" applyNumberFormat="1" applyFont="1" applyFill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left" vertical="top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43" xfId="0" applyNumberFormat="1" applyFont="1" applyFill="1" applyBorder="1" applyAlignment="1">
      <alignment horizontal="center" vertical="center" wrapText="1"/>
    </xf>
    <xf numFmtId="165" fontId="3" fillId="2" borderId="49" xfId="0" applyNumberFormat="1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5" fontId="3" fillId="2" borderId="45" xfId="0" applyNumberFormat="1" applyFont="1" applyFill="1" applyBorder="1" applyAlignment="1">
      <alignment horizontal="center" vertical="center" wrapText="1"/>
    </xf>
    <xf numFmtId="165" fontId="14" fillId="2" borderId="29" xfId="0" applyNumberFormat="1" applyFont="1" applyFill="1" applyBorder="1" applyAlignment="1">
      <alignment horizontal="center"/>
    </xf>
    <xf numFmtId="165" fontId="2" fillId="2" borderId="43" xfId="0" applyNumberFormat="1" applyFont="1" applyFill="1" applyBorder="1" applyAlignment="1">
      <alignment horizontal="center" vertical="center" wrapText="1"/>
    </xf>
    <xf numFmtId="165" fontId="2" fillId="2" borderId="49" xfId="0" applyNumberFormat="1" applyFont="1" applyFill="1" applyBorder="1" applyAlignment="1">
      <alignment horizontal="center" vertical="center" wrapText="1"/>
    </xf>
    <xf numFmtId="165" fontId="1" fillId="2" borderId="49" xfId="0" applyNumberFormat="1" applyFont="1" applyFill="1" applyBorder="1" applyAlignment="1">
      <alignment horizontal="center" vertical="center" wrapText="1"/>
    </xf>
    <xf numFmtId="165" fontId="1" fillId="2" borderId="43" xfId="0" applyNumberFormat="1" applyFont="1" applyFill="1" applyBorder="1" applyAlignment="1">
      <alignment horizontal="center" vertical="center" wrapText="1"/>
    </xf>
    <xf numFmtId="165" fontId="3" fillId="2" borderId="50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>
      <alignment horizontal="center" vertical="center" wrapText="1"/>
    </xf>
    <xf numFmtId="166" fontId="9" fillId="2" borderId="45" xfId="0" applyNumberFormat="1" applyFont="1" applyFill="1" applyBorder="1" applyAlignment="1">
      <alignment horizontal="center" vertical="center" wrapText="1"/>
    </xf>
    <xf numFmtId="165" fontId="1" fillId="2" borderId="45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165" fontId="3" fillId="2" borderId="51" xfId="0" applyNumberFormat="1" applyFont="1" applyFill="1" applyBorder="1" applyAlignment="1">
      <alignment horizontal="center" vertical="center" wrapText="1"/>
    </xf>
    <xf numFmtId="165" fontId="1" fillId="2" borderId="50" xfId="0" applyNumberFormat="1" applyFont="1" applyFill="1" applyBorder="1" applyAlignment="1">
      <alignment horizontal="center" vertical="center" wrapText="1"/>
    </xf>
    <xf numFmtId="165" fontId="1" fillId="2" borderId="54" xfId="0" applyNumberFormat="1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right" vertical="center" wrapText="1"/>
    </xf>
    <xf numFmtId="165" fontId="8" fillId="2" borderId="24" xfId="0" applyNumberFormat="1" applyFont="1" applyFill="1" applyBorder="1" applyAlignment="1">
      <alignment horizontal="right" vertical="center" wrapText="1"/>
    </xf>
    <xf numFmtId="165" fontId="14" fillId="2" borderId="2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top"/>
    </xf>
    <xf numFmtId="0" fontId="16" fillId="0" borderId="0" xfId="0" applyFont="1"/>
    <xf numFmtId="164" fontId="8" fillId="0" borderId="0" xfId="0" applyNumberFormat="1" applyFont="1"/>
    <xf numFmtId="165" fontId="1" fillId="2" borderId="11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49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65" fontId="1" fillId="2" borderId="24" xfId="0" applyNumberFormat="1" applyFont="1" applyFill="1" applyBorder="1" applyAlignment="1">
      <alignment horizontal="left" vertical="center" wrapText="1"/>
    </xf>
    <xf numFmtId="165" fontId="1" fillId="2" borderId="11" xfId="0" applyNumberFormat="1" applyFont="1" applyFill="1" applyBorder="1" applyAlignment="1">
      <alignment horizontal="left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top" wrapText="1"/>
    </xf>
    <xf numFmtId="3" fontId="1" fillId="2" borderId="24" xfId="0" applyNumberFormat="1" applyFont="1" applyFill="1" applyBorder="1" applyAlignment="1">
      <alignment horizontal="left" vertical="center" wrapText="1"/>
    </xf>
    <xf numFmtId="3" fontId="1" fillId="2" borderId="11" xfId="0" applyNumberFormat="1" applyFont="1" applyFill="1" applyBorder="1" applyAlignment="1">
      <alignment horizontal="left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49" xfId="0" applyNumberFormat="1" applyFont="1" applyFill="1" applyBorder="1" applyAlignment="1">
      <alignment horizontal="left" vertical="center" wrapText="1"/>
    </xf>
    <xf numFmtId="3" fontId="1" fillId="2" borderId="40" xfId="0" applyNumberFormat="1" applyFont="1" applyFill="1" applyBorder="1" applyAlignment="1">
      <alignment horizontal="left" vertical="center" wrapText="1"/>
    </xf>
    <xf numFmtId="3" fontId="1" fillId="2" borderId="25" xfId="0" applyNumberFormat="1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top" wrapText="1"/>
    </xf>
    <xf numFmtId="165" fontId="1" fillId="2" borderId="54" xfId="0" applyNumberFormat="1" applyFont="1" applyFill="1" applyBorder="1" applyAlignment="1">
      <alignment horizontal="left" vertical="center" wrapText="1"/>
    </xf>
    <xf numFmtId="165" fontId="1" fillId="2" borderId="55" xfId="0" applyNumberFormat="1" applyFont="1" applyFill="1" applyBorder="1" applyAlignment="1">
      <alignment horizontal="left" vertical="center" wrapText="1"/>
    </xf>
    <xf numFmtId="165" fontId="1" fillId="2" borderId="32" xfId="0" applyNumberFormat="1" applyFont="1" applyFill="1" applyBorder="1" applyAlignment="1">
      <alignment horizontal="left" vertical="center" wrapText="1"/>
    </xf>
    <xf numFmtId="165" fontId="14" fillId="2" borderId="49" xfId="0" applyNumberFormat="1" applyFont="1" applyFill="1" applyBorder="1" applyAlignment="1">
      <alignment horizontal="center" vertical="center" wrapText="1"/>
    </xf>
    <xf numFmtId="165" fontId="14" fillId="2" borderId="40" xfId="0" applyNumberFormat="1" applyFont="1" applyFill="1" applyBorder="1" applyAlignment="1">
      <alignment horizontal="center" vertical="center" wrapText="1"/>
    </xf>
    <xf numFmtId="165" fontId="14" fillId="2" borderId="25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3" fillId="2" borderId="43" xfId="0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165" fontId="3" fillId="2" borderId="44" xfId="0" applyNumberFormat="1" applyFont="1" applyFill="1" applyBorder="1" applyAlignment="1">
      <alignment horizontal="center" vertical="center" wrapText="1"/>
    </xf>
    <xf numFmtId="165" fontId="3" fillId="2" borderId="35" xfId="0" applyNumberFormat="1" applyFont="1" applyFill="1" applyBorder="1" applyAlignment="1">
      <alignment horizontal="center" vertical="center" wrapText="1"/>
    </xf>
    <xf numFmtId="165" fontId="3" fillId="2" borderId="45" xfId="0" applyNumberFormat="1" applyFont="1" applyFill="1" applyBorder="1" applyAlignment="1">
      <alignment horizontal="center" vertical="center" wrapText="1"/>
    </xf>
    <xf numFmtId="165" fontId="3" fillId="2" borderId="37" xfId="0" applyNumberFormat="1" applyFont="1" applyFill="1" applyBorder="1" applyAlignment="1">
      <alignment horizontal="center" vertical="center" wrapText="1"/>
    </xf>
    <xf numFmtId="165" fontId="3" fillId="2" borderId="38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165" fontId="14" fillId="2" borderId="45" xfId="0" applyNumberFormat="1" applyFont="1" applyFill="1" applyBorder="1" applyAlignment="1">
      <alignment horizontal="center" vertical="center" wrapText="1"/>
    </xf>
    <xf numFmtId="165" fontId="14" fillId="2" borderId="37" xfId="0" applyNumberFormat="1" applyFont="1" applyFill="1" applyBorder="1" applyAlignment="1">
      <alignment horizontal="center" vertical="center" wrapText="1"/>
    </xf>
    <xf numFmtId="165" fontId="14" fillId="2" borderId="38" xfId="0" applyNumberFormat="1" applyFont="1" applyFill="1" applyBorder="1" applyAlignment="1">
      <alignment horizontal="center" vertical="center" wrapText="1"/>
    </xf>
    <xf numFmtId="165" fontId="1" fillId="2" borderId="43" xfId="0" applyNumberFormat="1" applyFont="1" applyFill="1" applyBorder="1" applyAlignment="1">
      <alignment horizontal="center" vertical="center" wrapText="1"/>
    </xf>
    <xf numFmtId="165" fontId="1" fillId="2" borderId="34" xfId="0" applyNumberFormat="1" applyFont="1" applyFill="1" applyBorder="1" applyAlignment="1">
      <alignment horizontal="center" vertical="center" wrapText="1"/>
    </xf>
    <xf numFmtId="165" fontId="1" fillId="2" borderId="35" xfId="0" applyNumberFormat="1" applyFont="1" applyFill="1" applyBorder="1" applyAlignment="1">
      <alignment horizontal="center" vertical="center" wrapText="1"/>
    </xf>
    <xf numFmtId="165" fontId="1" fillId="2" borderId="45" xfId="0" applyNumberFormat="1" applyFont="1" applyFill="1" applyBorder="1" applyAlignment="1">
      <alignment horizontal="center" vertical="center" wrapText="1"/>
    </xf>
    <xf numFmtId="165" fontId="1" fillId="2" borderId="37" xfId="0" applyNumberFormat="1" applyFont="1" applyFill="1" applyBorder="1" applyAlignment="1">
      <alignment horizontal="center" vertical="center" wrapText="1"/>
    </xf>
    <xf numFmtId="165" fontId="1" fillId="2" borderId="38" xfId="0" applyNumberFormat="1" applyFont="1" applyFill="1" applyBorder="1" applyAlignment="1">
      <alignment horizontal="center" vertical="center" wrapText="1"/>
    </xf>
    <xf numFmtId="165" fontId="3" fillId="2" borderId="49" xfId="0" applyNumberFormat="1" applyFont="1" applyFill="1" applyBorder="1" applyAlignment="1">
      <alignment horizontal="center" vertical="center" wrapText="1"/>
    </xf>
    <xf numFmtId="165" fontId="3" fillId="2" borderId="40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5" fontId="3" fillId="2" borderId="4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top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30" xfId="0" applyNumberFormat="1" applyFont="1" applyFill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164" fontId="1" fillId="2" borderId="41" xfId="0" applyNumberFormat="1" applyFont="1" applyFill="1" applyBorder="1" applyAlignment="1">
      <alignment horizontal="center" vertical="top"/>
    </xf>
    <xf numFmtId="164" fontId="1" fillId="2" borderId="48" xfId="0" applyNumberFormat="1" applyFont="1" applyFill="1" applyBorder="1" applyAlignment="1">
      <alignment horizontal="center" vertical="top"/>
    </xf>
    <xf numFmtId="164" fontId="1" fillId="2" borderId="47" xfId="0" applyNumberFormat="1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165" fontId="14" fillId="2" borderId="29" xfId="0" applyNumberFormat="1" applyFont="1" applyFill="1" applyBorder="1" applyAlignment="1">
      <alignment horizontal="center"/>
    </xf>
    <xf numFmtId="165" fontId="14" fillId="2" borderId="30" xfId="0" applyNumberFormat="1" applyFont="1" applyFill="1" applyBorder="1" applyAlignment="1">
      <alignment horizontal="center"/>
    </xf>
    <xf numFmtId="165" fontId="14" fillId="2" borderId="31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49" fontId="3" fillId="2" borderId="42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65" fontId="1" fillId="2" borderId="49" xfId="0" applyNumberFormat="1" applyFont="1" applyFill="1" applyBorder="1" applyAlignment="1">
      <alignment horizontal="center" vertical="center" wrapText="1"/>
    </xf>
    <xf numFmtId="165" fontId="1" fillId="2" borderId="40" xfId="0" applyNumberFormat="1" applyFont="1" applyFill="1" applyBorder="1" applyAlignment="1">
      <alignment horizontal="center" vertical="center" wrapText="1"/>
    </xf>
    <xf numFmtId="165" fontId="1" fillId="2" borderId="25" xfId="0" applyNumberFormat="1" applyFont="1" applyFill="1" applyBorder="1" applyAlignment="1">
      <alignment horizontal="center" vertical="center" wrapText="1"/>
    </xf>
    <xf numFmtId="165" fontId="1" fillId="2" borderId="49" xfId="0" applyNumberFormat="1" applyFont="1" applyFill="1" applyBorder="1" applyAlignment="1">
      <alignment horizontal="left" vertical="center" wrapText="1"/>
    </xf>
    <xf numFmtId="165" fontId="1" fillId="2" borderId="40" xfId="0" applyNumberFormat="1" applyFont="1" applyFill="1" applyBorder="1" applyAlignment="1">
      <alignment horizontal="left" vertical="center" wrapText="1"/>
    </xf>
    <xf numFmtId="165" fontId="1" fillId="2" borderId="25" xfId="0" applyNumberFormat="1" applyFont="1" applyFill="1" applyBorder="1" applyAlignment="1">
      <alignment horizontal="left" vertical="center" wrapText="1"/>
    </xf>
    <xf numFmtId="165" fontId="8" fillId="2" borderId="49" xfId="0" applyNumberFormat="1" applyFont="1" applyFill="1" applyBorder="1" applyAlignment="1">
      <alignment horizontal="center" vertical="center" wrapText="1"/>
    </xf>
    <xf numFmtId="165" fontId="8" fillId="2" borderId="40" xfId="0" applyNumberFormat="1" applyFont="1" applyFill="1" applyBorder="1" applyAlignment="1">
      <alignment horizontal="center" vertical="center" wrapText="1"/>
    </xf>
    <xf numFmtId="165" fontId="8" fillId="2" borderId="25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166" fontId="9" fillId="2" borderId="45" xfId="0" applyNumberFormat="1" applyFont="1" applyFill="1" applyBorder="1" applyAlignment="1">
      <alignment horizontal="center" vertical="center" wrapText="1"/>
    </xf>
    <xf numFmtId="166" fontId="9" fillId="2" borderId="37" xfId="0" applyNumberFormat="1" applyFont="1" applyFill="1" applyBorder="1" applyAlignment="1">
      <alignment horizontal="center" vertical="center" wrapText="1"/>
    </xf>
    <xf numFmtId="166" fontId="9" fillId="2" borderId="38" xfId="0" applyNumberFormat="1" applyFont="1" applyFill="1" applyBorder="1" applyAlignment="1">
      <alignment horizontal="center" vertical="center" wrapText="1"/>
    </xf>
    <xf numFmtId="165" fontId="14" fillId="2" borderId="43" xfId="0" applyNumberFormat="1" applyFont="1" applyFill="1" applyBorder="1" applyAlignment="1">
      <alignment horizontal="center" vertical="center" wrapText="1"/>
    </xf>
    <xf numFmtId="165" fontId="14" fillId="2" borderId="34" xfId="0" applyNumberFormat="1" applyFont="1" applyFill="1" applyBorder="1" applyAlignment="1">
      <alignment horizontal="center" vertical="center" wrapText="1"/>
    </xf>
    <xf numFmtId="165" fontId="14" fillId="2" borderId="35" xfId="0" applyNumberFormat="1" applyFont="1" applyFill="1" applyBorder="1" applyAlignment="1">
      <alignment horizontal="center" vertical="center" wrapText="1"/>
    </xf>
    <xf numFmtId="165" fontId="2" fillId="2" borderId="43" xfId="0" applyNumberFormat="1" applyFont="1" applyFill="1" applyBorder="1" applyAlignment="1">
      <alignment horizontal="center" vertical="center" wrapText="1"/>
    </xf>
    <xf numFmtId="165" fontId="2" fillId="2" borderId="34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65" fontId="2" fillId="2" borderId="49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5" fontId="2" fillId="2" borderId="37" xfId="0" applyNumberFormat="1" applyFont="1" applyFill="1" applyBorder="1" applyAlignment="1">
      <alignment horizontal="center" vertical="center" wrapText="1"/>
    </xf>
    <xf numFmtId="165" fontId="2" fillId="2" borderId="38" xfId="0" applyNumberFormat="1" applyFont="1" applyFill="1" applyBorder="1" applyAlignment="1">
      <alignment horizontal="center" vertical="center" wrapText="1"/>
    </xf>
    <xf numFmtId="165" fontId="14" fillId="2" borderId="29" xfId="0" applyNumberFormat="1" applyFont="1" applyFill="1" applyBorder="1" applyAlignment="1">
      <alignment horizontal="center" vertical="center" wrapText="1"/>
    </xf>
    <xf numFmtId="165" fontId="14" fillId="2" borderId="30" xfId="0" applyNumberFormat="1" applyFont="1" applyFill="1" applyBorder="1" applyAlignment="1">
      <alignment horizontal="center"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U150"/>
  <sheetViews>
    <sheetView tabSelected="1" zoomScale="70" zoomScaleNormal="70" zoomScaleSheetLayoutView="50" workbookViewId="0">
      <selection activeCell="L1" sqref="L1"/>
    </sheetView>
  </sheetViews>
  <sheetFormatPr defaultColWidth="9.140625" defaultRowHeight="43.5" customHeight="1" x14ac:dyDescent="0.25"/>
  <cols>
    <col min="1" max="1" width="6.42578125" style="1" customWidth="1"/>
    <col min="2" max="2" width="35.42578125" style="22" customWidth="1"/>
    <col min="3" max="3" width="9.28515625" style="3" bestFit="1" customWidth="1"/>
    <col min="4" max="4" width="19.140625" style="2" customWidth="1"/>
    <col min="5" max="5" width="22.140625" style="8" customWidth="1"/>
    <col min="6" max="6" width="28.28515625" style="8" customWidth="1"/>
    <col min="7" max="7" width="20.85546875" style="24" bestFit="1" customWidth="1"/>
    <col min="8" max="8" width="12" style="24" customWidth="1"/>
    <col min="9" max="9" width="13.85546875" style="24" customWidth="1"/>
    <col min="10" max="10" width="11.85546875" style="24" customWidth="1"/>
    <col min="11" max="11" width="12.7109375" style="24" customWidth="1"/>
    <col min="12" max="12" width="23" style="10" customWidth="1"/>
    <col min="13" max="14" width="20.85546875" style="8" customWidth="1"/>
    <col min="15" max="15" width="28.42578125" style="2" customWidth="1"/>
    <col min="16" max="16" width="20" style="3" customWidth="1"/>
    <col min="17" max="17" width="29.28515625" style="3" customWidth="1"/>
    <col min="18" max="18" width="11.7109375" style="3" customWidth="1"/>
    <col min="19" max="19" width="16" style="3" customWidth="1"/>
    <col min="20" max="20" width="14" style="3" customWidth="1"/>
    <col min="21" max="21" width="12" style="3" customWidth="1"/>
    <col min="22" max="22" width="25.7109375" style="3" customWidth="1"/>
    <col min="23" max="23" width="9.140625" style="3"/>
    <col min="24" max="24" width="21" style="3" customWidth="1"/>
    <col min="25" max="25" width="37.7109375" style="3" customWidth="1"/>
    <col min="26" max="16384" width="9.140625" style="3"/>
  </cols>
  <sheetData>
    <row r="1" spans="1:16" ht="102.75" customHeight="1" x14ac:dyDescent="0.25">
      <c r="A1" s="21"/>
      <c r="C1" s="23"/>
      <c r="D1" s="22"/>
      <c r="E1" s="24"/>
      <c r="F1" s="24"/>
      <c r="L1" s="24"/>
      <c r="M1" s="190" t="s">
        <v>168</v>
      </c>
      <c r="N1" s="190"/>
      <c r="O1" s="190"/>
    </row>
    <row r="2" spans="1:16" ht="36" customHeight="1" thickBot="1" x14ac:dyDescent="0.3">
      <c r="A2" s="21"/>
      <c r="B2" s="191" t="s">
        <v>61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6" ht="30" customHeight="1" x14ac:dyDescent="0.25">
      <c r="A3" s="192" t="s">
        <v>0</v>
      </c>
      <c r="B3" s="194" t="s">
        <v>25</v>
      </c>
      <c r="C3" s="194" t="s">
        <v>1</v>
      </c>
      <c r="D3" s="196" t="s">
        <v>2</v>
      </c>
      <c r="E3" s="198" t="s">
        <v>3</v>
      </c>
      <c r="F3" s="200" t="s">
        <v>4</v>
      </c>
      <c r="G3" s="201"/>
      <c r="H3" s="201"/>
      <c r="I3" s="201"/>
      <c r="J3" s="201"/>
      <c r="K3" s="201"/>
      <c r="L3" s="201"/>
      <c r="M3" s="201"/>
      <c r="N3" s="202"/>
      <c r="O3" s="194" t="s">
        <v>26</v>
      </c>
    </row>
    <row r="4" spans="1:16" ht="18" customHeight="1" thickBot="1" x14ac:dyDescent="0.3">
      <c r="A4" s="193"/>
      <c r="B4" s="195"/>
      <c r="C4" s="195"/>
      <c r="D4" s="197"/>
      <c r="E4" s="199"/>
      <c r="F4" s="169" t="s">
        <v>15</v>
      </c>
      <c r="G4" s="368" t="s">
        <v>16</v>
      </c>
      <c r="H4" s="369"/>
      <c r="I4" s="369"/>
      <c r="J4" s="369"/>
      <c r="K4" s="370"/>
      <c r="L4" s="98" t="s">
        <v>95</v>
      </c>
      <c r="M4" s="98" t="s">
        <v>96</v>
      </c>
      <c r="N4" s="98" t="s">
        <v>97</v>
      </c>
      <c r="O4" s="195"/>
    </row>
    <row r="5" spans="1:16" ht="18" customHeight="1" thickBot="1" x14ac:dyDescent="0.3">
      <c r="A5" s="25">
        <v>1</v>
      </c>
      <c r="B5" s="26">
        <v>2</v>
      </c>
      <c r="C5" s="26">
        <v>3</v>
      </c>
      <c r="D5" s="26">
        <v>4</v>
      </c>
      <c r="E5" s="27">
        <v>5</v>
      </c>
      <c r="F5" s="168">
        <v>6</v>
      </c>
      <c r="G5" s="365">
        <v>7</v>
      </c>
      <c r="H5" s="366"/>
      <c r="I5" s="366"/>
      <c r="J5" s="366"/>
      <c r="K5" s="367"/>
      <c r="L5" s="28">
        <v>8</v>
      </c>
      <c r="M5" s="28">
        <v>9</v>
      </c>
      <c r="N5" s="28">
        <v>10</v>
      </c>
      <c r="O5" s="26">
        <v>11</v>
      </c>
    </row>
    <row r="6" spans="1:16" ht="23.25" customHeight="1" thickBot="1" x14ac:dyDescent="0.3">
      <c r="A6" s="208" t="s">
        <v>130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6" ht="146.25" customHeight="1" thickBot="1" x14ac:dyDescent="0.3">
      <c r="A7" s="35" t="s">
        <v>17</v>
      </c>
      <c r="B7" s="65" t="s">
        <v>62</v>
      </c>
      <c r="C7" s="40" t="s">
        <v>98</v>
      </c>
      <c r="D7" s="41" t="s">
        <v>65</v>
      </c>
      <c r="E7" s="42">
        <f>SUM(F7:N7)</f>
        <v>512246.50415999989</v>
      </c>
      <c r="F7" s="156">
        <f>F8+F12+F19</f>
        <v>104409.41216000001</v>
      </c>
      <c r="G7" s="314">
        <f>G8+G12+G19</f>
        <v>107219.65299999999</v>
      </c>
      <c r="H7" s="315"/>
      <c r="I7" s="315"/>
      <c r="J7" s="315"/>
      <c r="K7" s="316"/>
      <c r="L7" s="106">
        <f>L8+L12+L19</f>
        <v>100205.81299999999</v>
      </c>
      <c r="M7" s="42">
        <f>M8+M12+M19</f>
        <v>100205.81299999999</v>
      </c>
      <c r="N7" s="42">
        <f>N8+N12+N19</f>
        <v>100205.81299999999</v>
      </c>
      <c r="O7" s="41"/>
    </row>
    <row r="8" spans="1:16" ht="142.5" customHeight="1" x14ac:dyDescent="0.25">
      <c r="A8" s="210" t="s">
        <v>5</v>
      </c>
      <c r="B8" s="96" t="s">
        <v>71</v>
      </c>
      <c r="C8" s="33" t="s">
        <v>98</v>
      </c>
      <c r="D8" s="20" t="s">
        <v>52</v>
      </c>
      <c r="E8" s="46">
        <f>SUM(F8:N8)</f>
        <v>28373.877520000002</v>
      </c>
      <c r="F8" s="166">
        <v>12546.62552</v>
      </c>
      <c r="G8" s="282">
        <v>3956.8130000000001</v>
      </c>
      <c r="H8" s="283"/>
      <c r="I8" s="283"/>
      <c r="J8" s="283"/>
      <c r="K8" s="284"/>
      <c r="L8" s="46">
        <v>3956.8130000000001</v>
      </c>
      <c r="M8" s="46">
        <v>3956.8130000000001</v>
      </c>
      <c r="N8" s="46">
        <v>3956.8130000000001</v>
      </c>
      <c r="O8" s="47" t="s">
        <v>111</v>
      </c>
    </row>
    <row r="9" spans="1:16" ht="34.5" customHeight="1" x14ac:dyDescent="0.25">
      <c r="A9" s="211"/>
      <c r="B9" s="213" t="s">
        <v>118</v>
      </c>
      <c r="C9" s="216" t="s">
        <v>99</v>
      </c>
      <c r="D9" s="219"/>
      <c r="E9" s="222" t="s">
        <v>119</v>
      </c>
      <c r="F9" s="203" t="s">
        <v>15</v>
      </c>
      <c r="G9" s="203" t="s">
        <v>159</v>
      </c>
      <c r="H9" s="359" t="s">
        <v>120</v>
      </c>
      <c r="I9" s="360"/>
      <c r="J9" s="360"/>
      <c r="K9" s="361"/>
      <c r="L9" s="203" t="s">
        <v>95</v>
      </c>
      <c r="M9" s="203" t="s">
        <v>96</v>
      </c>
      <c r="N9" s="203" t="s">
        <v>97</v>
      </c>
      <c r="O9" s="205"/>
    </row>
    <row r="10" spans="1:16" ht="52.5" customHeight="1" x14ac:dyDescent="0.25">
      <c r="A10" s="211"/>
      <c r="B10" s="214"/>
      <c r="C10" s="217"/>
      <c r="D10" s="220"/>
      <c r="E10" s="223"/>
      <c r="F10" s="204"/>
      <c r="G10" s="204"/>
      <c r="H10" s="185" t="s">
        <v>161</v>
      </c>
      <c r="I10" s="185" t="s">
        <v>162</v>
      </c>
      <c r="J10" s="185" t="s">
        <v>163</v>
      </c>
      <c r="K10" s="185" t="s">
        <v>164</v>
      </c>
      <c r="L10" s="204"/>
      <c r="M10" s="204"/>
      <c r="N10" s="204"/>
      <c r="O10" s="206"/>
    </row>
    <row r="11" spans="1:16" ht="64.5" customHeight="1" x14ac:dyDescent="0.25">
      <c r="A11" s="212"/>
      <c r="B11" s="215"/>
      <c r="C11" s="218"/>
      <c r="D11" s="221"/>
      <c r="E11" s="131">
        <f>F11+G11+L11+M11+N11</f>
        <v>1198</v>
      </c>
      <c r="F11" s="131">
        <v>126</v>
      </c>
      <c r="G11" s="131">
        <v>268</v>
      </c>
      <c r="H11" s="131">
        <v>67</v>
      </c>
      <c r="I11" s="131">
        <v>134</v>
      </c>
      <c r="J11" s="131">
        <v>201</v>
      </c>
      <c r="K11" s="131">
        <v>268</v>
      </c>
      <c r="L11" s="131">
        <v>268</v>
      </c>
      <c r="M11" s="131">
        <v>268</v>
      </c>
      <c r="N11" s="131">
        <v>268</v>
      </c>
      <c r="O11" s="207"/>
    </row>
    <row r="12" spans="1:16" ht="77.25" customHeight="1" x14ac:dyDescent="0.25">
      <c r="A12" s="225" t="s">
        <v>7</v>
      </c>
      <c r="B12" s="37" t="s">
        <v>72</v>
      </c>
      <c r="C12" s="36" t="s">
        <v>98</v>
      </c>
      <c r="D12" s="38" t="s">
        <v>52</v>
      </c>
      <c r="E12" s="12">
        <f>SUM(F12:N12)</f>
        <v>475906.12664000003</v>
      </c>
      <c r="F12" s="165">
        <v>88892.286640000006</v>
      </c>
      <c r="G12" s="362">
        <v>102013.84</v>
      </c>
      <c r="H12" s="363"/>
      <c r="I12" s="363"/>
      <c r="J12" s="363"/>
      <c r="K12" s="364"/>
      <c r="L12" s="12">
        <v>95000</v>
      </c>
      <c r="M12" s="12">
        <v>95000</v>
      </c>
      <c r="N12" s="12">
        <v>95000</v>
      </c>
      <c r="O12" s="38" t="s">
        <v>167</v>
      </c>
    </row>
    <row r="13" spans="1:16" ht="36.75" customHeight="1" x14ac:dyDescent="0.3">
      <c r="A13" s="211"/>
      <c r="B13" s="213" t="s">
        <v>134</v>
      </c>
      <c r="C13" s="216" t="s">
        <v>125</v>
      </c>
      <c r="D13" s="219"/>
      <c r="E13" s="222" t="s">
        <v>119</v>
      </c>
      <c r="F13" s="224" t="s">
        <v>15</v>
      </c>
      <c r="G13" s="203" t="s">
        <v>159</v>
      </c>
      <c r="H13" s="359" t="s">
        <v>120</v>
      </c>
      <c r="I13" s="360"/>
      <c r="J13" s="360"/>
      <c r="K13" s="361"/>
      <c r="L13" s="203" t="s">
        <v>95</v>
      </c>
      <c r="M13" s="203" t="s">
        <v>96</v>
      </c>
      <c r="N13" s="203" t="s">
        <v>97</v>
      </c>
      <c r="O13" s="219"/>
      <c r="P13" s="183"/>
    </row>
    <row r="14" spans="1:16" ht="39" customHeight="1" x14ac:dyDescent="0.25">
      <c r="A14" s="211"/>
      <c r="B14" s="214"/>
      <c r="C14" s="217"/>
      <c r="D14" s="220"/>
      <c r="E14" s="223"/>
      <c r="F14" s="224"/>
      <c r="G14" s="204"/>
      <c r="H14" s="177" t="s">
        <v>121</v>
      </c>
      <c r="I14" s="177" t="s">
        <v>122</v>
      </c>
      <c r="J14" s="177" t="s">
        <v>123</v>
      </c>
      <c r="K14" s="177" t="s">
        <v>124</v>
      </c>
      <c r="L14" s="204"/>
      <c r="M14" s="204"/>
      <c r="N14" s="204"/>
      <c r="O14" s="220"/>
    </row>
    <row r="15" spans="1:16" ht="49.5" customHeight="1" x14ac:dyDescent="0.25">
      <c r="A15" s="211"/>
      <c r="B15" s="215"/>
      <c r="C15" s="218"/>
      <c r="D15" s="221"/>
      <c r="E15" s="133">
        <f>F15+G15+L15+M15+N15</f>
        <v>37586561</v>
      </c>
      <c r="F15" s="132">
        <v>6112597</v>
      </c>
      <c r="G15" s="178">
        <v>7417720</v>
      </c>
      <c r="H15" s="178">
        <v>1854430</v>
      </c>
      <c r="I15" s="178">
        <v>3708860</v>
      </c>
      <c r="J15" s="178">
        <v>5563290</v>
      </c>
      <c r="K15" s="178">
        <v>7417720</v>
      </c>
      <c r="L15" s="133">
        <v>8018748</v>
      </c>
      <c r="M15" s="133">
        <v>8018748</v>
      </c>
      <c r="N15" s="133">
        <v>8018748</v>
      </c>
      <c r="O15" s="221"/>
    </row>
    <row r="16" spans="1:16" ht="35.25" customHeight="1" x14ac:dyDescent="0.25">
      <c r="A16" s="211"/>
      <c r="B16" s="213" t="s">
        <v>165</v>
      </c>
      <c r="C16" s="216" t="s">
        <v>125</v>
      </c>
      <c r="D16" s="219"/>
      <c r="E16" s="226" t="s">
        <v>119</v>
      </c>
      <c r="F16" s="228" t="s">
        <v>15</v>
      </c>
      <c r="G16" s="228" t="s">
        <v>159</v>
      </c>
      <c r="H16" s="230" t="s">
        <v>120</v>
      </c>
      <c r="I16" s="231"/>
      <c r="J16" s="231"/>
      <c r="K16" s="232"/>
      <c r="L16" s="228" t="s">
        <v>95</v>
      </c>
      <c r="M16" s="228" t="s">
        <v>96</v>
      </c>
      <c r="N16" s="233" t="s">
        <v>97</v>
      </c>
      <c r="O16" s="219"/>
    </row>
    <row r="17" spans="1:16" ht="49.5" customHeight="1" x14ac:dyDescent="0.25">
      <c r="A17" s="211"/>
      <c r="B17" s="214"/>
      <c r="C17" s="217"/>
      <c r="D17" s="220"/>
      <c r="E17" s="227"/>
      <c r="F17" s="229"/>
      <c r="G17" s="229"/>
      <c r="H17" s="132" t="s">
        <v>161</v>
      </c>
      <c r="I17" s="132" t="s">
        <v>162</v>
      </c>
      <c r="J17" s="132" t="s">
        <v>163</v>
      </c>
      <c r="K17" s="132" t="s">
        <v>164</v>
      </c>
      <c r="L17" s="229"/>
      <c r="M17" s="229"/>
      <c r="N17" s="233"/>
      <c r="O17" s="220"/>
    </row>
    <row r="18" spans="1:16" ht="49.5" customHeight="1" x14ac:dyDescent="0.25">
      <c r="A18" s="212"/>
      <c r="B18" s="215"/>
      <c r="C18" s="218"/>
      <c r="D18" s="221"/>
      <c r="E18" s="186" t="s">
        <v>166</v>
      </c>
      <c r="F18" s="187" t="s">
        <v>166</v>
      </c>
      <c r="G18" s="189" t="s">
        <v>166</v>
      </c>
      <c r="H18" s="189" t="s">
        <v>166</v>
      </c>
      <c r="I18" s="189" t="s">
        <v>166</v>
      </c>
      <c r="J18" s="189" t="s">
        <v>166</v>
      </c>
      <c r="K18" s="189" t="s">
        <v>166</v>
      </c>
      <c r="L18" s="186" t="s">
        <v>166</v>
      </c>
      <c r="M18" s="186" t="s">
        <v>166</v>
      </c>
      <c r="N18" s="188" t="s">
        <v>166</v>
      </c>
      <c r="O18" s="221"/>
    </row>
    <row r="19" spans="1:16" ht="151.5" customHeight="1" x14ac:dyDescent="0.25">
      <c r="A19" s="43" t="s">
        <v>8</v>
      </c>
      <c r="B19" s="37" t="s">
        <v>80</v>
      </c>
      <c r="C19" s="36" t="s">
        <v>98</v>
      </c>
      <c r="D19" s="38" t="s">
        <v>52</v>
      </c>
      <c r="E19" s="12">
        <f>SUM(F19:N19)</f>
        <v>7966.5</v>
      </c>
      <c r="F19" s="165">
        <v>2970.5</v>
      </c>
      <c r="G19" s="356">
        <v>1249</v>
      </c>
      <c r="H19" s="357"/>
      <c r="I19" s="357"/>
      <c r="J19" s="357"/>
      <c r="K19" s="358"/>
      <c r="L19" s="12">
        <v>1249</v>
      </c>
      <c r="M19" s="12">
        <v>1249</v>
      </c>
      <c r="N19" s="12">
        <v>1249</v>
      </c>
      <c r="O19" s="38" t="s">
        <v>55</v>
      </c>
    </row>
    <row r="20" spans="1:16" ht="33" customHeight="1" x14ac:dyDescent="0.25">
      <c r="A20" s="48"/>
      <c r="B20" s="213" t="s">
        <v>126</v>
      </c>
      <c r="C20" s="216" t="s">
        <v>98</v>
      </c>
      <c r="D20" s="219"/>
      <c r="E20" s="222" t="s">
        <v>119</v>
      </c>
      <c r="F20" s="224" t="s">
        <v>15</v>
      </c>
      <c r="G20" s="203" t="s">
        <v>159</v>
      </c>
      <c r="H20" s="359" t="s">
        <v>120</v>
      </c>
      <c r="I20" s="360"/>
      <c r="J20" s="360"/>
      <c r="K20" s="361"/>
      <c r="L20" s="203" t="s">
        <v>95</v>
      </c>
      <c r="M20" s="203" t="s">
        <v>96</v>
      </c>
      <c r="N20" s="203" t="s">
        <v>97</v>
      </c>
      <c r="O20" s="219"/>
    </row>
    <row r="21" spans="1:16" ht="30" customHeight="1" x14ac:dyDescent="0.25">
      <c r="A21" s="211"/>
      <c r="B21" s="214"/>
      <c r="C21" s="217"/>
      <c r="D21" s="220"/>
      <c r="E21" s="223"/>
      <c r="F21" s="224"/>
      <c r="G21" s="204"/>
      <c r="H21" s="132" t="s">
        <v>161</v>
      </c>
      <c r="I21" s="132" t="s">
        <v>162</v>
      </c>
      <c r="J21" s="132" t="s">
        <v>163</v>
      </c>
      <c r="K21" s="132" t="s">
        <v>164</v>
      </c>
      <c r="L21" s="204"/>
      <c r="M21" s="204"/>
      <c r="N21" s="204"/>
      <c r="O21" s="220"/>
    </row>
    <row r="22" spans="1:16" ht="33.6" customHeight="1" thickBot="1" x14ac:dyDescent="0.3">
      <c r="A22" s="240"/>
      <c r="B22" s="241"/>
      <c r="C22" s="242"/>
      <c r="D22" s="239"/>
      <c r="E22" s="135">
        <f>F22+G22+L22+M22+N22</f>
        <v>370</v>
      </c>
      <c r="F22" s="134">
        <v>98</v>
      </c>
      <c r="G22" s="136">
        <v>68</v>
      </c>
      <c r="H22" s="136">
        <v>17</v>
      </c>
      <c r="I22" s="136">
        <v>34</v>
      </c>
      <c r="J22" s="136">
        <v>51</v>
      </c>
      <c r="K22" s="136">
        <v>68</v>
      </c>
      <c r="L22" s="137">
        <v>68</v>
      </c>
      <c r="M22" s="137">
        <v>68</v>
      </c>
      <c r="N22" s="137">
        <v>68</v>
      </c>
      <c r="O22" s="239"/>
    </row>
    <row r="23" spans="1:16" ht="38.25" customHeight="1" x14ac:dyDescent="0.25">
      <c r="A23" s="234" t="s">
        <v>19</v>
      </c>
      <c r="B23" s="243" t="s">
        <v>160</v>
      </c>
      <c r="C23" s="237" t="s">
        <v>98</v>
      </c>
      <c r="D23" s="75" t="s">
        <v>70</v>
      </c>
      <c r="E23" s="14">
        <f t="shared" ref="E23" si="0">SUM(E24:E25)</f>
        <v>313823.79057000001</v>
      </c>
      <c r="F23" s="167">
        <f>F24+F25</f>
        <v>38405.612569999998</v>
      </c>
      <c r="G23" s="371">
        <f>G24+G25</f>
        <v>70458.262000000002</v>
      </c>
      <c r="H23" s="372"/>
      <c r="I23" s="372"/>
      <c r="J23" s="372"/>
      <c r="K23" s="373"/>
      <c r="L23" s="14">
        <f>L24+L25</f>
        <v>68319.971999999994</v>
      </c>
      <c r="M23" s="14">
        <f>M24+M25</f>
        <v>68319.971999999994</v>
      </c>
      <c r="N23" s="14">
        <f>N24+N25</f>
        <v>68319.971999999994</v>
      </c>
      <c r="O23" s="88"/>
      <c r="P23" s="182"/>
    </row>
    <row r="24" spans="1:16" ht="133.5" customHeight="1" x14ac:dyDescent="0.25">
      <c r="A24" s="235"/>
      <c r="B24" s="244"/>
      <c r="C24" s="238"/>
      <c r="D24" s="73" t="s">
        <v>51</v>
      </c>
      <c r="E24" s="13">
        <f t="shared" ref="E24:N24" si="1">E26</f>
        <v>264300</v>
      </c>
      <c r="F24" s="158">
        <f t="shared" si="1"/>
        <v>34284</v>
      </c>
      <c r="G24" s="288">
        <f t="shared" si="1"/>
        <v>57504</v>
      </c>
      <c r="H24" s="289"/>
      <c r="I24" s="289"/>
      <c r="J24" s="289"/>
      <c r="K24" s="290"/>
      <c r="L24" s="13">
        <f t="shared" si="1"/>
        <v>57504</v>
      </c>
      <c r="M24" s="13">
        <f t="shared" si="1"/>
        <v>57504</v>
      </c>
      <c r="N24" s="13">
        <f t="shared" si="1"/>
        <v>57504</v>
      </c>
      <c r="O24" s="138"/>
    </row>
    <row r="25" spans="1:16" ht="51.75" customHeight="1" thickBot="1" x14ac:dyDescent="0.3">
      <c r="A25" s="236"/>
      <c r="B25" s="245"/>
      <c r="C25" s="87"/>
      <c r="D25" s="74" t="s">
        <v>52</v>
      </c>
      <c r="E25" s="15">
        <f>SUM(F25+G25+L25+M25+N25)</f>
        <v>49523.790570000005</v>
      </c>
      <c r="F25" s="161">
        <f>F27</f>
        <v>4121.6125700000002</v>
      </c>
      <c r="G25" s="279">
        <f>G27</f>
        <v>12954.262000000001</v>
      </c>
      <c r="H25" s="280"/>
      <c r="I25" s="280"/>
      <c r="J25" s="280"/>
      <c r="K25" s="281"/>
      <c r="L25" s="15">
        <f>L27</f>
        <v>10815.972</v>
      </c>
      <c r="M25" s="15">
        <f>M27</f>
        <v>10815.972</v>
      </c>
      <c r="N25" s="15">
        <f t="shared" ref="N25" si="2">SUM(N27)</f>
        <v>10815.972</v>
      </c>
      <c r="O25" s="89"/>
    </row>
    <row r="26" spans="1:16" ht="69.75" customHeight="1" x14ac:dyDescent="0.25">
      <c r="A26" s="78" t="s">
        <v>6</v>
      </c>
      <c r="B26" s="246" t="s">
        <v>158</v>
      </c>
      <c r="C26" s="76" t="s">
        <v>98</v>
      </c>
      <c r="D26" s="79" t="s">
        <v>18</v>
      </c>
      <c r="E26" s="80">
        <f>SUM(F26:N26)</f>
        <v>264300</v>
      </c>
      <c r="F26" s="166">
        <v>34284</v>
      </c>
      <c r="G26" s="282">
        <v>57504</v>
      </c>
      <c r="H26" s="283"/>
      <c r="I26" s="283"/>
      <c r="J26" s="283"/>
      <c r="K26" s="284"/>
      <c r="L26" s="80">
        <v>57504</v>
      </c>
      <c r="M26" s="80">
        <v>57504</v>
      </c>
      <c r="N26" s="80">
        <v>57504</v>
      </c>
      <c r="O26" s="248" t="s">
        <v>55</v>
      </c>
    </row>
    <row r="27" spans="1:16" ht="146.25" customHeight="1" x14ac:dyDescent="0.25">
      <c r="A27" s="211"/>
      <c r="B27" s="247"/>
      <c r="C27" s="33"/>
      <c r="D27" s="38" t="s">
        <v>52</v>
      </c>
      <c r="E27" s="12">
        <f>SUM(F27+G27+L27+N27+M27)</f>
        <v>49523.790570000005</v>
      </c>
      <c r="F27" s="165">
        <v>4121.6125700000002</v>
      </c>
      <c r="G27" s="362">
        <v>12954.262000000001</v>
      </c>
      <c r="H27" s="363"/>
      <c r="I27" s="363"/>
      <c r="J27" s="363"/>
      <c r="K27" s="364"/>
      <c r="L27" s="12">
        <v>10815.972</v>
      </c>
      <c r="M27" s="12">
        <v>10815.972</v>
      </c>
      <c r="N27" s="12">
        <v>10815.972</v>
      </c>
      <c r="O27" s="221"/>
    </row>
    <row r="28" spans="1:16" ht="36" customHeight="1" x14ac:dyDescent="0.25">
      <c r="A28" s="211"/>
      <c r="B28" s="213" t="s">
        <v>127</v>
      </c>
      <c r="C28" s="216" t="s">
        <v>98</v>
      </c>
      <c r="D28" s="219"/>
      <c r="E28" s="222" t="s">
        <v>119</v>
      </c>
      <c r="F28" s="224" t="s">
        <v>15</v>
      </c>
      <c r="G28" s="203" t="s">
        <v>159</v>
      </c>
      <c r="H28" s="359" t="s">
        <v>120</v>
      </c>
      <c r="I28" s="360"/>
      <c r="J28" s="360"/>
      <c r="K28" s="361"/>
      <c r="L28" s="203" t="s">
        <v>95</v>
      </c>
      <c r="M28" s="203" t="s">
        <v>96</v>
      </c>
      <c r="N28" s="203" t="s">
        <v>97</v>
      </c>
      <c r="O28" s="219"/>
    </row>
    <row r="29" spans="1:16" ht="37.5" customHeight="1" x14ac:dyDescent="0.25">
      <c r="A29" s="211"/>
      <c r="B29" s="214"/>
      <c r="C29" s="217"/>
      <c r="D29" s="220"/>
      <c r="E29" s="223"/>
      <c r="F29" s="224"/>
      <c r="G29" s="204"/>
      <c r="H29" s="132" t="s">
        <v>161</v>
      </c>
      <c r="I29" s="132" t="s">
        <v>162</v>
      </c>
      <c r="J29" s="132" t="s">
        <v>163</v>
      </c>
      <c r="K29" s="132" t="s">
        <v>164</v>
      </c>
      <c r="L29" s="204"/>
      <c r="M29" s="204"/>
      <c r="N29" s="204"/>
      <c r="O29" s="220"/>
    </row>
    <row r="30" spans="1:16" ht="48.75" customHeight="1" x14ac:dyDescent="0.25">
      <c r="A30" s="212"/>
      <c r="B30" s="215"/>
      <c r="C30" s="218"/>
      <c r="D30" s="221"/>
      <c r="E30" s="132">
        <v>59738</v>
      </c>
      <c r="F30" s="132">
        <v>13450</v>
      </c>
      <c r="G30" s="132">
        <v>11572</v>
      </c>
      <c r="H30" s="132">
        <v>2893</v>
      </c>
      <c r="I30" s="132">
        <v>5786</v>
      </c>
      <c r="J30" s="132">
        <v>8679</v>
      </c>
      <c r="K30" s="132">
        <v>11572</v>
      </c>
      <c r="L30" s="132">
        <v>11572</v>
      </c>
      <c r="M30" s="132">
        <v>11572</v>
      </c>
      <c r="N30" s="132">
        <v>11572</v>
      </c>
      <c r="O30" s="221"/>
    </row>
    <row r="31" spans="1:16" ht="90.75" customHeight="1" thickBot="1" x14ac:dyDescent="0.3">
      <c r="A31" s="103" t="s">
        <v>20</v>
      </c>
      <c r="B31" s="105" t="s">
        <v>102</v>
      </c>
      <c r="C31" s="104" t="s">
        <v>98</v>
      </c>
      <c r="D31" s="77" t="s">
        <v>52</v>
      </c>
      <c r="E31" s="15">
        <f>SUM(F31:N31)</f>
        <v>48451.5</v>
      </c>
      <c r="F31" s="161">
        <f t="shared" ref="F31:M31" si="3">F32</f>
        <v>9651.5</v>
      </c>
      <c r="G31" s="269">
        <f t="shared" si="3"/>
        <v>9700</v>
      </c>
      <c r="H31" s="270"/>
      <c r="I31" s="270"/>
      <c r="J31" s="270"/>
      <c r="K31" s="271"/>
      <c r="L31" s="15">
        <f t="shared" si="3"/>
        <v>9700</v>
      </c>
      <c r="M31" s="15">
        <f t="shared" si="3"/>
        <v>9700</v>
      </c>
      <c r="N31" s="15">
        <f>N32</f>
        <v>9700</v>
      </c>
      <c r="O31" s="77"/>
    </row>
    <row r="32" spans="1:16" ht="127.9" customHeight="1" x14ac:dyDescent="0.25">
      <c r="A32" s="210" t="s">
        <v>21</v>
      </c>
      <c r="B32" s="139" t="s">
        <v>128</v>
      </c>
      <c r="C32" s="76" t="s">
        <v>98</v>
      </c>
      <c r="D32" s="79" t="s">
        <v>52</v>
      </c>
      <c r="E32" s="142">
        <f>SUM(F32:N32)</f>
        <v>48451.5</v>
      </c>
      <c r="F32" s="166">
        <v>9651.5</v>
      </c>
      <c r="G32" s="282">
        <v>9700</v>
      </c>
      <c r="H32" s="283"/>
      <c r="I32" s="283"/>
      <c r="J32" s="283"/>
      <c r="K32" s="284"/>
      <c r="L32" s="142">
        <v>9700</v>
      </c>
      <c r="M32" s="142">
        <v>9700</v>
      </c>
      <c r="N32" s="142">
        <v>9700</v>
      </c>
      <c r="O32" s="79" t="s">
        <v>106</v>
      </c>
    </row>
    <row r="33" spans="1:21" ht="30.75" customHeight="1" x14ac:dyDescent="0.25">
      <c r="A33" s="211"/>
      <c r="B33" s="256" t="s">
        <v>129</v>
      </c>
      <c r="C33" s="216" t="s">
        <v>98</v>
      </c>
      <c r="D33" s="219"/>
      <c r="E33" s="203" t="s">
        <v>119</v>
      </c>
      <c r="F33" s="203" t="s">
        <v>15</v>
      </c>
      <c r="G33" s="203" t="s">
        <v>159</v>
      </c>
      <c r="H33" s="257" t="s">
        <v>120</v>
      </c>
      <c r="I33" s="258"/>
      <c r="J33" s="258"/>
      <c r="K33" s="259"/>
      <c r="L33" s="203" t="s">
        <v>95</v>
      </c>
      <c r="M33" s="203" t="s">
        <v>96</v>
      </c>
      <c r="N33" s="203" t="s">
        <v>97</v>
      </c>
      <c r="O33" s="219"/>
    </row>
    <row r="34" spans="1:21" ht="30.75" customHeight="1" x14ac:dyDescent="0.25">
      <c r="A34" s="211"/>
      <c r="B34" s="256"/>
      <c r="C34" s="217"/>
      <c r="D34" s="220"/>
      <c r="E34" s="249"/>
      <c r="F34" s="249"/>
      <c r="G34" s="249"/>
      <c r="H34" s="132" t="s">
        <v>161</v>
      </c>
      <c r="I34" s="132" t="s">
        <v>162</v>
      </c>
      <c r="J34" s="132" t="s">
        <v>163</v>
      </c>
      <c r="K34" s="132" t="s">
        <v>164</v>
      </c>
      <c r="L34" s="249"/>
      <c r="M34" s="249"/>
      <c r="N34" s="249"/>
      <c r="O34" s="220"/>
    </row>
    <row r="35" spans="1:21" ht="36" customHeight="1" x14ac:dyDescent="0.25">
      <c r="A35" s="212"/>
      <c r="B35" s="256"/>
      <c r="C35" s="218"/>
      <c r="D35" s="221"/>
      <c r="E35" s="131">
        <v>200000</v>
      </c>
      <c r="F35" s="132">
        <v>200000</v>
      </c>
      <c r="G35" s="132">
        <v>200000</v>
      </c>
      <c r="H35" s="132">
        <v>50000</v>
      </c>
      <c r="I35" s="132">
        <v>100000</v>
      </c>
      <c r="J35" s="132">
        <v>150000</v>
      </c>
      <c r="K35" s="132">
        <v>200000</v>
      </c>
      <c r="L35" s="132">
        <v>200000</v>
      </c>
      <c r="M35" s="132">
        <v>200000</v>
      </c>
      <c r="N35" s="132">
        <v>200000</v>
      </c>
      <c r="O35" s="221"/>
    </row>
    <row r="36" spans="1:21" ht="24" customHeight="1" x14ac:dyDescent="0.25">
      <c r="A36" s="250" t="s">
        <v>27</v>
      </c>
      <c r="B36" s="251"/>
      <c r="C36" s="251"/>
      <c r="D36" s="251"/>
      <c r="E36" s="140">
        <f>E37+E38</f>
        <v>874521.79472999997</v>
      </c>
      <c r="F36" s="167">
        <f>F37+F38</f>
        <v>152466.52473</v>
      </c>
      <c r="G36" s="260">
        <f>G37+G38</f>
        <v>187377.91499999998</v>
      </c>
      <c r="H36" s="261"/>
      <c r="I36" s="261"/>
      <c r="J36" s="261"/>
      <c r="K36" s="262"/>
      <c r="L36" s="140">
        <f t="shared" ref="L36:N36" si="4">L37+L38</f>
        <v>178225.78499999997</v>
      </c>
      <c r="M36" s="140">
        <f t="shared" si="4"/>
        <v>178225.78499999997</v>
      </c>
      <c r="N36" s="141">
        <f t="shared" si="4"/>
        <v>178225.78499999997</v>
      </c>
      <c r="O36" s="252"/>
    </row>
    <row r="37" spans="1:21" ht="21.75" customHeight="1" x14ac:dyDescent="0.25">
      <c r="A37" s="254" t="s">
        <v>18</v>
      </c>
      <c r="B37" s="255"/>
      <c r="C37" s="255"/>
      <c r="D37" s="255"/>
      <c r="E37" s="13">
        <f>SUM(F37:N37)</f>
        <v>264300</v>
      </c>
      <c r="F37" s="158">
        <f>F24</f>
        <v>34284</v>
      </c>
      <c r="G37" s="288">
        <f>G24</f>
        <v>57504</v>
      </c>
      <c r="H37" s="289"/>
      <c r="I37" s="289"/>
      <c r="J37" s="289"/>
      <c r="K37" s="290"/>
      <c r="L37" s="13">
        <f>L24</f>
        <v>57504</v>
      </c>
      <c r="M37" s="13">
        <f>M24</f>
        <v>57504</v>
      </c>
      <c r="N37" s="128">
        <f>N24</f>
        <v>57504</v>
      </c>
      <c r="O37" s="252"/>
    </row>
    <row r="38" spans="1:21" ht="21" customHeight="1" thickBot="1" x14ac:dyDescent="0.3">
      <c r="A38" s="277" t="s">
        <v>52</v>
      </c>
      <c r="B38" s="278"/>
      <c r="C38" s="278"/>
      <c r="D38" s="278"/>
      <c r="E38" s="15">
        <f>SUM(F38:N38)</f>
        <v>610221.79472999997</v>
      </c>
      <c r="F38" s="161">
        <f>SUM(F31+F25+F7)</f>
        <v>118182.52473</v>
      </c>
      <c r="G38" s="279">
        <f>G31+G25+G7</f>
        <v>129873.91499999999</v>
      </c>
      <c r="H38" s="280"/>
      <c r="I38" s="280"/>
      <c r="J38" s="280"/>
      <c r="K38" s="281"/>
      <c r="L38" s="15">
        <f>L7+L31+L25</f>
        <v>120721.78499999999</v>
      </c>
      <c r="M38" s="130">
        <f>M7+M31+M25</f>
        <v>120721.78499999999</v>
      </c>
      <c r="N38" s="129">
        <f>N7+N31+N25</f>
        <v>120721.78499999999</v>
      </c>
      <c r="O38" s="253"/>
    </row>
    <row r="39" spans="1:21" ht="35.25" customHeight="1" thickBot="1" x14ac:dyDescent="0.3">
      <c r="A39" s="275" t="s">
        <v>131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6"/>
      <c r="P39" s="4"/>
      <c r="Q39" s="4"/>
      <c r="R39" s="4"/>
      <c r="S39" s="4"/>
      <c r="T39" s="4"/>
      <c r="U39" s="4"/>
    </row>
    <row r="40" spans="1:21" ht="75" customHeight="1" thickBot="1" x14ac:dyDescent="0.3">
      <c r="A40" s="49" t="s">
        <v>17</v>
      </c>
      <c r="B40" s="65" t="s">
        <v>83</v>
      </c>
      <c r="C40" s="40" t="s">
        <v>99</v>
      </c>
      <c r="D40" s="65" t="s">
        <v>52</v>
      </c>
      <c r="E40" s="50">
        <f>F40+G40+L40+M40+N40</f>
        <v>1789822.7762799999</v>
      </c>
      <c r="F40" s="156">
        <f>F41+F42</f>
        <v>30532.776280000002</v>
      </c>
      <c r="G40" s="314">
        <f>G41+G42</f>
        <v>396143</v>
      </c>
      <c r="H40" s="315"/>
      <c r="I40" s="315"/>
      <c r="J40" s="315"/>
      <c r="K40" s="316"/>
      <c r="L40" s="50">
        <f>L41+L42</f>
        <v>447613</v>
      </c>
      <c r="M40" s="50">
        <f>M41+M42</f>
        <v>457767</v>
      </c>
      <c r="N40" s="50">
        <f>N41+N42</f>
        <v>457767</v>
      </c>
      <c r="O40" s="40"/>
      <c r="P40" s="4"/>
      <c r="Q40" s="4"/>
      <c r="R40" s="4"/>
      <c r="S40" s="4"/>
      <c r="T40" s="4"/>
      <c r="U40" s="4"/>
    </row>
    <row r="41" spans="1:21" ht="156" customHeight="1" x14ac:dyDescent="0.25">
      <c r="A41" s="51" t="s">
        <v>5</v>
      </c>
      <c r="B41" s="52" t="s">
        <v>101</v>
      </c>
      <c r="C41" s="52" t="s">
        <v>99</v>
      </c>
      <c r="D41" s="96" t="s">
        <v>53</v>
      </c>
      <c r="E41" s="45">
        <f>SUM(F41:N41)</f>
        <v>3339.7</v>
      </c>
      <c r="F41" s="166">
        <v>1036.7</v>
      </c>
      <c r="G41" s="282">
        <v>782</v>
      </c>
      <c r="H41" s="283"/>
      <c r="I41" s="283"/>
      <c r="J41" s="283"/>
      <c r="K41" s="284"/>
      <c r="L41" s="45">
        <v>605</v>
      </c>
      <c r="M41" s="45">
        <v>458</v>
      </c>
      <c r="N41" s="45">
        <v>458</v>
      </c>
      <c r="O41" s="96" t="s">
        <v>107</v>
      </c>
      <c r="P41" s="184"/>
      <c r="Q41" s="4"/>
      <c r="R41" s="4"/>
      <c r="S41" s="4"/>
      <c r="T41" s="4"/>
      <c r="U41" s="4"/>
    </row>
    <row r="42" spans="1:21" ht="74.25" customHeight="1" thickBot="1" x14ac:dyDescent="0.3">
      <c r="A42" s="51" t="s">
        <v>13</v>
      </c>
      <c r="B42" s="52" t="s">
        <v>100</v>
      </c>
      <c r="C42" s="52" t="s">
        <v>99</v>
      </c>
      <c r="D42" s="96" t="s">
        <v>53</v>
      </c>
      <c r="E42" s="70">
        <f>SUM(F42:N42)</f>
        <v>1786483.0762799999</v>
      </c>
      <c r="F42" s="170">
        <v>29496.076280000001</v>
      </c>
      <c r="G42" s="285">
        <v>395361</v>
      </c>
      <c r="H42" s="286"/>
      <c r="I42" s="286"/>
      <c r="J42" s="286"/>
      <c r="K42" s="287"/>
      <c r="L42" s="45">
        <v>447008</v>
      </c>
      <c r="M42" s="45">
        <v>457309</v>
      </c>
      <c r="N42" s="45">
        <v>457309</v>
      </c>
      <c r="O42" s="96" t="s">
        <v>68</v>
      </c>
      <c r="P42" s="184"/>
      <c r="Q42" s="4"/>
      <c r="R42" s="4"/>
      <c r="S42" s="4"/>
      <c r="T42" s="4"/>
      <c r="U42" s="4"/>
    </row>
    <row r="43" spans="1:21" ht="33" customHeight="1" x14ac:dyDescent="0.25">
      <c r="A43" s="263" t="s">
        <v>27</v>
      </c>
      <c r="B43" s="264"/>
      <c r="C43" s="264"/>
      <c r="D43" s="264"/>
      <c r="E43" s="17">
        <f t="shared" ref="E43:N43" si="5">E44</f>
        <v>1789822.7762799999</v>
      </c>
      <c r="F43" s="157">
        <f t="shared" si="5"/>
        <v>30532.776280000002</v>
      </c>
      <c r="G43" s="265">
        <f t="shared" si="5"/>
        <v>396143</v>
      </c>
      <c r="H43" s="266"/>
      <c r="I43" s="266"/>
      <c r="J43" s="266"/>
      <c r="K43" s="268"/>
      <c r="L43" s="17">
        <f t="shared" si="5"/>
        <v>447613</v>
      </c>
      <c r="M43" s="17">
        <f t="shared" si="5"/>
        <v>457767</v>
      </c>
      <c r="N43" s="90">
        <f t="shared" si="5"/>
        <v>457767</v>
      </c>
      <c r="O43" s="272"/>
      <c r="P43" s="4"/>
      <c r="Q43" s="4"/>
      <c r="R43" s="4"/>
      <c r="S43" s="4"/>
      <c r="T43" s="4"/>
      <c r="U43" s="4"/>
    </row>
    <row r="44" spans="1:21" ht="17.25" thickBot="1" x14ac:dyDescent="0.3">
      <c r="A44" s="273" t="s">
        <v>52</v>
      </c>
      <c r="B44" s="274"/>
      <c r="C44" s="274"/>
      <c r="D44" s="274"/>
      <c r="E44" s="18">
        <f>SUM(F44:N44)</f>
        <v>1789822.7762799999</v>
      </c>
      <c r="F44" s="161">
        <f>F40</f>
        <v>30532.776280000002</v>
      </c>
      <c r="G44" s="269">
        <f>G40</f>
        <v>396143</v>
      </c>
      <c r="H44" s="270"/>
      <c r="I44" s="270"/>
      <c r="J44" s="270"/>
      <c r="K44" s="271"/>
      <c r="L44" s="18">
        <f>L40</f>
        <v>447613</v>
      </c>
      <c r="M44" s="18">
        <f>M40</f>
        <v>457767</v>
      </c>
      <c r="N44" s="91">
        <f>N40</f>
        <v>457767</v>
      </c>
      <c r="O44" s="253"/>
      <c r="P44" s="4"/>
      <c r="Q44" s="4"/>
      <c r="R44" s="4"/>
      <c r="S44" s="4"/>
      <c r="T44" s="4"/>
      <c r="U44" s="4"/>
    </row>
    <row r="45" spans="1:21" ht="39" customHeight="1" thickBot="1" x14ac:dyDescent="0.3">
      <c r="A45" s="275" t="s">
        <v>132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6"/>
      <c r="P45" s="4"/>
      <c r="Q45" s="4"/>
      <c r="R45" s="4"/>
      <c r="S45" s="4"/>
      <c r="T45" s="4"/>
      <c r="U45" s="4"/>
    </row>
    <row r="46" spans="1:21" ht="68.25" customHeight="1" thickBot="1" x14ac:dyDescent="0.3">
      <c r="A46" s="66" t="s">
        <v>17</v>
      </c>
      <c r="B46" s="65" t="s">
        <v>84</v>
      </c>
      <c r="C46" s="101" t="s">
        <v>98</v>
      </c>
      <c r="D46" s="101" t="s">
        <v>52</v>
      </c>
      <c r="E46" s="291" t="s">
        <v>56</v>
      </c>
      <c r="F46" s="291"/>
      <c r="G46" s="291"/>
      <c r="H46" s="291"/>
      <c r="I46" s="291"/>
      <c r="J46" s="291"/>
      <c r="K46" s="291"/>
      <c r="L46" s="291"/>
      <c r="M46" s="291"/>
      <c r="N46" s="291"/>
      <c r="O46" s="67"/>
      <c r="P46" s="4"/>
      <c r="Q46" s="4"/>
      <c r="R46" s="4"/>
      <c r="S46" s="4"/>
      <c r="T46" s="4"/>
      <c r="U46" s="4"/>
    </row>
    <row r="47" spans="1:21" ht="110.25" customHeight="1" x14ac:dyDescent="0.25">
      <c r="A47" s="68" t="s">
        <v>5</v>
      </c>
      <c r="B47" s="96" t="s">
        <v>85</v>
      </c>
      <c r="C47" s="99" t="s">
        <v>98</v>
      </c>
      <c r="D47" s="99" t="s">
        <v>52</v>
      </c>
      <c r="E47" s="292" t="s">
        <v>103</v>
      </c>
      <c r="F47" s="292"/>
      <c r="G47" s="292"/>
      <c r="H47" s="292"/>
      <c r="I47" s="292"/>
      <c r="J47" s="292"/>
      <c r="K47" s="292"/>
      <c r="L47" s="292"/>
      <c r="M47" s="292"/>
      <c r="N47" s="292"/>
      <c r="O47" s="124" t="s">
        <v>68</v>
      </c>
      <c r="P47" s="4"/>
      <c r="Q47" s="4"/>
      <c r="R47" s="4"/>
      <c r="S47" s="4"/>
      <c r="T47" s="4"/>
      <c r="U47" s="4"/>
    </row>
    <row r="48" spans="1:21" ht="192" customHeight="1" thickBot="1" x14ac:dyDescent="0.3">
      <c r="A48" s="69" t="s">
        <v>7</v>
      </c>
      <c r="B48" s="37" t="s">
        <v>86</v>
      </c>
      <c r="C48" s="100" t="s">
        <v>98</v>
      </c>
      <c r="D48" s="100" t="s">
        <v>52</v>
      </c>
      <c r="E48" s="293" t="s">
        <v>103</v>
      </c>
      <c r="F48" s="293"/>
      <c r="G48" s="293"/>
      <c r="H48" s="293"/>
      <c r="I48" s="293"/>
      <c r="J48" s="293"/>
      <c r="K48" s="293"/>
      <c r="L48" s="293"/>
      <c r="M48" s="293"/>
      <c r="N48" s="293"/>
      <c r="O48" s="125" t="s">
        <v>68</v>
      </c>
      <c r="P48" s="4"/>
      <c r="Q48" s="4"/>
      <c r="R48" s="4"/>
      <c r="S48" s="4"/>
      <c r="T48" s="4"/>
      <c r="U48" s="4"/>
    </row>
    <row r="49" spans="1:21" ht="66.75" thickBot="1" x14ac:dyDescent="0.3">
      <c r="A49" s="66" t="s">
        <v>19</v>
      </c>
      <c r="B49" s="105" t="s">
        <v>87</v>
      </c>
      <c r="C49" s="102" t="s">
        <v>98</v>
      </c>
      <c r="D49" s="102" t="s">
        <v>52</v>
      </c>
      <c r="E49" s="294" t="s">
        <v>104</v>
      </c>
      <c r="F49" s="294"/>
      <c r="G49" s="294"/>
      <c r="H49" s="294"/>
      <c r="I49" s="294"/>
      <c r="J49" s="294"/>
      <c r="K49" s="294"/>
      <c r="L49" s="294"/>
      <c r="M49" s="294"/>
      <c r="N49" s="294"/>
      <c r="O49" s="126"/>
      <c r="P49" s="4"/>
      <c r="Q49" s="4"/>
      <c r="R49" s="4"/>
      <c r="S49" s="4"/>
      <c r="T49" s="4"/>
      <c r="U49" s="4"/>
    </row>
    <row r="50" spans="1:21" ht="141" customHeight="1" thickBot="1" x14ac:dyDescent="0.3">
      <c r="A50" s="71" t="s">
        <v>6</v>
      </c>
      <c r="B50" s="57" t="s">
        <v>88</v>
      </c>
      <c r="C50" s="72" t="s">
        <v>98</v>
      </c>
      <c r="D50" s="97" t="s">
        <v>52</v>
      </c>
      <c r="E50" s="295" t="s">
        <v>104</v>
      </c>
      <c r="F50" s="295"/>
      <c r="G50" s="295"/>
      <c r="H50" s="295"/>
      <c r="I50" s="295"/>
      <c r="J50" s="295"/>
      <c r="K50" s="295"/>
      <c r="L50" s="295"/>
      <c r="M50" s="295"/>
      <c r="N50" s="295"/>
      <c r="O50" s="127" t="s">
        <v>68</v>
      </c>
      <c r="P50" s="4"/>
      <c r="Q50" s="4"/>
      <c r="R50" s="4"/>
      <c r="S50" s="4"/>
      <c r="T50" s="4"/>
      <c r="U50" s="4"/>
    </row>
    <row r="51" spans="1:21" ht="38.25" customHeight="1" x14ac:dyDescent="0.25">
      <c r="A51" s="263" t="s">
        <v>27</v>
      </c>
      <c r="B51" s="264"/>
      <c r="C51" s="264"/>
      <c r="D51" s="264"/>
      <c r="E51" s="265" t="s">
        <v>103</v>
      </c>
      <c r="F51" s="266"/>
      <c r="G51" s="266"/>
      <c r="H51" s="266"/>
      <c r="I51" s="266"/>
      <c r="J51" s="266"/>
      <c r="K51" s="266"/>
      <c r="L51" s="266"/>
      <c r="M51" s="266"/>
      <c r="N51" s="267"/>
      <c r="O51" s="272"/>
      <c r="P51" s="4"/>
      <c r="Q51" s="4"/>
      <c r="R51" s="4"/>
      <c r="S51" s="4"/>
      <c r="T51" s="4"/>
      <c r="U51" s="4"/>
    </row>
    <row r="52" spans="1:21" ht="58.5" customHeight="1" thickBot="1" x14ac:dyDescent="0.3">
      <c r="A52" s="273" t="s">
        <v>52</v>
      </c>
      <c r="B52" s="274"/>
      <c r="C52" s="274"/>
      <c r="D52" s="274"/>
      <c r="E52" s="269" t="s">
        <v>103</v>
      </c>
      <c r="F52" s="270"/>
      <c r="G52" s="270"/>
      <c r="H52" s="270"/>
      <c r="I52" s="270"/>
      <c r="J52" s="270"/>
      <c r="K52" s="270"/>
      <c r="L52" s="270"/>
      <c r="M52" s="270"/>
      <c r="N52" s="296"/>
      <c r="O52" s="253"/>
      <c r="P52" s="4"/>
      <c r="Q52" s="4"/>
      <c r="R52" s="4"/>
      <c r="S52" s="4"/>
      <c r="T52" s="4"/>
      <c r="U52" s="4"/>
    </row>
    <row r="53" spans="1:21" ht="40.5" customHeight="1" thickBot="1" x14ac:dyDescent="0.3">
      <c r="A53" s="297" t="s">
        <v>133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8"/>
      <c r="P53" s="4"/>
      <c r="Q53" s="4"/>
      <c r="R53" s="4"/>
      <c r="S53" s="4"/>
      <c r="T53" s="4"/>
      <c r="U53" s="4"/>
    </row>
    <row r="54" spans="1:21" ht="32.25" customHeight="1" thickBot="1" x14ac:dyDescent="0.3">
      <c r="A54" s="299" t="s">
        <v>17</v>
      </c>
      <c r="B54" s="237" t="s">
        <v>63</v>
      </c>
      <c r="C54" s="303" t="s">
        <v>98</v>
      </c>
      <c r="D54" s="53" t="s">
        <v>70</v>
      </c>
      <c r="E54" s="50">
        <f>E55+E56</f>
        <v>12651836.80094</v>
      </c>
      <c r="F54" s="156">
        <f>F55+F56</f>
        <v>2753019.9924300001</v>
      </c>
      <c r="G54" s="314">
        <f>G55+G56</f>
        <v>2802828.3045100002</v>
      </c>
      <c r="H54" s="315"/>
      <c r="I54" s="315"/>
      <c r="J54" s="315"/>
      <c r="K54" s="316"/>
      <c r="L54" s="50">
        <f>L55+L56</f>
        <v>2369020.128</v>
      </c>
      <c r="M54" s="50">
        <f>M55+M56</f>
        <v>2386051.5779999997</v>
      </c>
      <c r="N54" s="50">
        <f>N55+N56</f>
        <v>2340916.798</v>
      </c>
      <c r="O54" s="306"/>
      <c r="Q54" s="4"/>
      <c r="R54" s="4"/>
      <c r="S54" s="4"/>
      <c r="T54" s="4"/>
      <c r="U54" s="4"/>
    </row>
    <row r="55" spans="1:21" ht="32.25" customHeight="1" thickBot="1" x14ac:dyDescent="0.3">
      <c r="A55" s="300"/>
      <c r="B55" s="238"/>
      <c r="C55" s="304"/>
      <c r="D55" s="94" t="s">
        <v>156</v>
      </c>
      <c r="E55" s="113">
        <f>F55+G55+L55+M55+N55</f>
        <v>26120.29004</v>
      </c>
      <c r="F55" s="156">
        <f>F59+F62+F117+F120</f>
        <v>26120.29004</v>
      </c>
      <c r="G55" s="314">
        <v>0</v>
      </c>
      <c r="H55" s="315"/>
      <c r="I55" s="315"/>
      <c r="J55" s="315"/>
      <c r="K55" s="316"/>
      <c r="L55" s="113">
        <v>0</v>
      </c>
      <c r="M55" s="113">
        <v>0</v>
      </c>
      <c r="N55" s="113">
        <v>0</v>
      </c>
      <c r="O55" s="307"/>
      <c r="Q55" s="4"/>
      <c r="R55" s="4"/>
      <c r="S55" s="4"/>
      <c r="T55" s="4"/>
      <c r="U55" s="4"/>
    </row>
    <row r="56" spans="1:21" ht="56.45" customHeight="1" thickBot="1" x14ac:dyDescent="0.3">
      <c r="A56" s="301"/>
      <c r="B56" s="302"/>
      <c r="C56" s="305"/>
      <c r="D56" s="94" t="s">
        <v>52</v>
      </c>
      <c r="E56" s="113">
        <f>F56+G56+L56+M56+N56</f>
        <v>12625716.5109</v>
      </c>
      <c r="F56" s="156">
        <f>F57+F60+F63+F118+F121+F124+F130+F131+F132+F133</f>
        <v>2726899.7023900002</v>
      </c>
      <c r="G56" s="314">
        <f>G57+G60+G63+G118+G121+G124+G130+G131+G132+G133</f>
        <v>2802828.3045100002</v>
      </c>
      <c r="H56" s="315"/>
      <c r="I56" s="315"/>
      <c r="J56" s="315"/>
      <c r="K56" s="316"/>
      <c r="L56" s="113">
        <f>L57+L58+L61+L118+L121+L124+L130+L131+L132+L133</f>
        <v>2369020.128</v>
      </c>
      <c r="M56" s="113">
        <f>M57+M58+M61+M118+M121+M124+M130+M131+M132+M133</f>
        <v>2386051.5779999997</v>
      </c>
      <c r="N56" s="113">
        <f>N57+N58+N61+N118+N121+N124+N130+N131+N132+N133</f>
        <v>2340916.798</v>
      </c>
      <c r="O56" s="308"/>
      <c r="Q56" s="4"/>
      <c r="R56" s="4"/>
      <c r="S56" s="4"/>
      <c r="T56" s="4"/>
      <c r="U56" s="4"/>
    </row>
    <row r="57" spans="1:21" ht="52.5" customHeight="1" x14ac:dyDescent="0.25">
      <c r="A57" s="95" t="s">
        <v>5</v>
      </c>
      <c r="B57" s="82" t="s">
        <v>74</v>
      </c>
      <c r="C57" s="58" t="s">
        <v>99</v>
      </c>
      <c r="D57" s="59" t="s">
        <v>52</v>
      </c>
      <c r="E57" s="17">
        <f t="shared" ref="E57:E60" si="6">F57+G57+L57+M57+N57</f>
        <v>33564.957999999999</v>
      </c>
      <c r="F57" s="157">
        <v>6956.3779999999997</v>
      </c>
      <c r="G57" s="265">
        <v>6652.1450000000004</v>
      </c>
      <c r="H57" s="266"/>
      <c r="I57" s="266"/>
      <c r="J57" s="266"/>
      <c r="K57" s="268"/>
      <c r="L57" s="17">
        <v>6652.1450000000004</v>
      </c>
      <c r="M57" s="17">
        <v>6652.1450000000004</v>
      </c>
      <c r="N57" s="17">
        <v>6652.1450000000004</v>
      </c>
      <c r="O57" s="123" t="s">
        <v>58</v>
      </c>
      <c r="P57" s="5"/>
      <c r="Q57" s="4"/>
      <c r="R57" s="4"/>
      <c r="S57" s="4"/>
      <c r="T57" s="4"/>
      <c r="U57" s="4"/>
    </row>
    <row r="58" spans="1:21" ht="69.75" customHeight="1" x14ac:dyDescent="0.25">
      <c r="A58" s="107" t="s">
        <v>7</v>
      </c>
      <c r="B58" s="108" t="s">
        <v>73</v>
      </c>
      <c r="C58" s="109" t="s">
        <v>99</v>
      </c>
      <c r="D58" s="93" t="s">
        <v>70</v>
      </c>
      <c r="E58" s="112">
        <f t="shared" si="6"/>
        <v>4104030.83231</v>
      </c>
      <c r="F58" s="171">
        <f>F59+F60</f>
        <v>787750.46183000004</v>
      </c>
      <c r="G58" s="260">
        <v>776692.33148000005</v>
      </c>
      <c r="H58" s="261"/>
      <c r="I58" s="261"/>
      <c r="J58" s="261"/>
      <c r="K58" s="262"/>
      <c r="L58" s="179">
        <v>850879.973</v>
      </c>
      <c r="M58" s="179">
        <v>867821.42299999995</v>
      </c>
      <c r="N58" s="112">
        <v>820886.64300000004</v>
      </c>
      <c r="O58" s="213" t="s">
        <v>58</v>
      </c>
      <c r="P58" s="5"/>
      <c r="Q58" s="4"/>
      <c r="R58" s="4"/>
      <c r="S58" s="4"/>
      <c r="T58" s="4"/>
      <c r="U58" s="4"/>
    </row>
    <row r="59" spans="1:21" ht="69.75" customHeight="1" x14ac:dyDescent="0.25">
      <c r="A59" s="152"/>
      <c r="B59" s="150"/>
      <c r="C59" s="151"/>
      <c r="D59" s="93" t="s">
        <v>156</v>
      </c>
      <c r="E59" s="112">
        <f t="shared" si="6"/>
        <v>4083.4695499999998</v>
      </c>
      <c r="F59" s="158">
        <v>4083.4695499999998</v>
      </c>
      <c r="G59" s="288">
        <v>0</v>
      </c>
      <c r="H59" s="289"/>
      <c r="I59" s="289"/>
      <c r="J59" s="289"/>
      <c r="K59" s="290"/>
      <c r="L59" s="112">
        <v>0</v>
      </c>
      <c r="M59" s="112">
        <v>0</v>
      </c>
      <c r="N59" s="112">
        <v>0</v>
      </c>
      <c r="O59" s="214"/>
      <c r="P59" s="5"/>
      <c r="Q59" s="4"/>
      <c r="R59" s="4"/>
      <c r="S59" s="4"/>
      <c r="T59" s="4"/>
      <c r="U59" s="4"/>
    </row>
    <row r="60" spans="1:21" ht="69.75" customHeight="1" thickBot="1" x14ac:dyDescent="0.3">
      <c r="A60" s="152"/>
      <c r="B60" s="150"/>
      <c r="C60" s="151"/>
      <c r="D60" s="93" t="s">
        <v>52</v>
      </c>
      <c r="E60" s="112">
        <f t="shared" si="6"/>
        <v>4099947.3627600004</v>
      </c>
      <c r="F60" s="158">
        <v>783666.99228000001</v>
      </c>
      <c r="G60" s="260">
        <v>776692.33148000005</v>
      </c>
      <c r="H60" s="261"/>
      <c r="I60" s="261"/>
      <c r="J60" s="261"/>
      <c r="K60" s="262"/>
      <c r="L60" s="179">
        <v>850879.973</v>
      </c>
      <c r="M60" s="179">
        <f>M58</f>
        <v>867821.42299999995</v>
      </c>
      <c r="N60" s="112">
        <f>N58</f>
        <v>820886.64300000004</v>
      </c>
      <c r="O60" s="214"/>
      <c r="P60" s="5"/>
      <c r="Q60" s="4"/>
      <c r="R60" s="4"/>
      <c r="S60" s="4"/>
      <c r="T60" s="4"/>
      <c r="U60" s="4"/>
    </row>
    <row r="61" spans="1:21" ht="71.45" customHeight="1" x14ac:dyDescent="0.25">
      <c r="A61" s="309" t="s">
        <v>8</v>
      </c>
      <c r="B61" s="237" t="s">
        <v>75</v>
      </c>
      <c r="C61" s="303" t="s">
        <v>99</v>
      </c>
      <c r="D61" s="153" t="s">
        <v>70</v>
      </c>
      <c r="E61" s="154">
        <f>F61+G61+L61+M61+N61</f>
        <v>2906100.33464</v>
      </c>
      <c r="F61" s="172">
        <f>F62+F63</f>
        <v>570905.49464000005</v>
      </c>
      <c r="G61" s="288">
        <f>G63</f>
        <v>581968.71</v>
      </c>
      <c r="H61" s="289"/>
      <c r="I61" s="289"/>
      <c r="J61" s="289"/>
      <c r="K61" s="290"/>
      <c r="L61" s="154">
        <f>L63</f>
        <v>584408.71</v>
      </c>
      <c r="M61" s="154">
        <f>M63</f>
        <v>584408.71</v>
      </c>
      <c r="N61" s="154">
        <f>N63</f>
        <v>584408.71</v>
      </c>
      <c r="O61" s="214"/>
      <c r="P61" s="5"/>
      <c r="Q61" s="4"/>
      <c r="R61" s="4"/>
      <c r="S61" s="4"/>
      <c r="T61" s="4"/>
      <c r="U61" s="4"/>
    </row>
    <row r="62" spans="1:21" ht="71.45" customHeight="1" x14ac:dyDescent="0.25">
      <c r="A62" s="310"/>
      <c r="B62" s="238"/>
      <c r="C62" s="304"/>
      <c r="D62" s="93" t="s">
        <v>18</v>
      </c>
      <c r="E62" s="112">
        <f>F62</f>
        <v>16475.500000000004</v>
      </c>
      <c r="F62" s="158">
        <f>F65+F68+F71+F74+F77+F80+F83+F86+F89+F92+F95+F98+F102+F105+F108+F111+F114</f>
        <v>16475.500000000004</v>
      </c>
      <c r="G62" s="288">
        <v>0</v>
      </c>
      <c r="H62" s="289"/>
      <c r="I62" s="289"/>
      <c r="J62" s="289"/>
      <c r="K62" s="290"/>
      <c r="L62" s="112">
        <v>0</v>
      </c>
      <c r="M62" s="112">
        <v>0</v>
      </c>
      <c r="N62" s="112">
        <v>0</v>
      </c>
      <c r="O62" s="214"/>
      <c r="P62" s="5"/>
      <c r="Q62" s="4"/>
      <c r="R62" s="4"/>
      <c r="S62" s="4"/>
      <c r="T62" s="4"/>
      <c r="U62" s="4"/>
    </row>
    <row r="63" spans="1:21" ht="71.45" customHeight="1" x14ac:dyDescent="0.25">
      <c r="A63" s="311"/>
      <c r="B63" s="312"/>
      <c r="C63" s="313"/>
      <c r="D63" s="93" t="s">
        <v>52</v>
      </c>
      <c r="E63" s="112">
        <f>F63+G63+L63+M63+N63</f>
        <v>2889624.83464</v>
      </c>
      <c r="F63" s="158">
        <f>F66+F69+F72+F75+F78+F81+F84+F87+F90+F93+F96+F99+F100+F103+F106+F109+F112+F115</f>
        <v>554429.99464000005</v>
      </c>
      <c r="G63" s="288">
        <f>G66+G69+G72+G75+G78+G81+G84+G87+G90+G93+G96+G99+G100+G103+G106+G109+G112+G115</f>
        <v>581968.71</v>
      </c>
      <c r="H63" s="289"/>
      <c r="I63" s="289"/>
      <c r="J63" s="289"/>
      <c r="K63" s="290"/>
      <c r="L63" s="112">
        <f>L66+L69+L72+L75+L78+L81+L84+L87+L90+L93+L96+L99+L100+L103+L106+L109+L112+L115</f>
        <v>584408.71</v>
      </c>
      <c r="M63" s="112">
        <f>M66+M69+M72+M75+M76+M81+M84+M87+M90+M93+M96+M99+M100+M103+M106+M109+M112+M115</f>
        <v>584408.71</v>
      </c>
      <c r="N63" s="112">
        <f>N66+N69+N72+N75+N78+N81+N84+N87+N90+N93+N96+N99+N100+N103+N106+N109+N112+N115</f>
        <v>584408.71</v>
      </c>
      <c r="O63" s="215"/>
      <c r="P63" s="5"/>
      <c r="Q63" s="4"/>
      <c r="R63" s="4"/>
      <c r="S63" s="4"/>
      <c r="T63" s="4"/>
      <c r="U63" s="4"/>
    </row>
    <row r="64" spans="1:21" ht="49.5" customHeight="1" x14ac:dyDescent="0.25">
      <c r="A64" s="225" t="s">
        <v>29</v>
      </c>
      <c r="B64" s="213" t="s">
        <v>22</v>
      </c>
      <c r="C64" s="216" t="s">
        <v>99</v>
      </c>
      <c r="D64" s="30" t="s">
        <v>70</v>
      </c>
      <c r="E64" s="29">
        <f>F64+G64+L64+M64+N64</f>
        <v>430777.95102999994</v>
      </c>
      <c r="F64" s="173">
        <f>F65+F66</f>
        <v>86187.859029999992</v>
      </c>
      <c r="G64" s="356">
        <f>G66</f>
        <v>80567.523000000001</v>
      </c>
      <c r="H64" s="357"/>
      <c r="I64" s="357"/>
      <c r="J64" s="357"/>
      <c r="K64" s="358"/>
      <c r="L64" s="45">
        <v>88007.523000000001</v>
      </c>
      <c r="M64" s="45">
        <v>88007.523000000001</v>
      </c>
      <c r="N64" s="45">
        <v>88007.523000000001</v>
      </c>
      <c r="O64" s="213" t="s">
        <v>59</v>
      </c>
      <c r="P64" s="5"/>
      <c r="Q64" s="4"/>
      <c r="R64" s="4"/>
      <c r="S64" s="4"/>
      <c r="T64" s="4"/>
      <c r="U64" s="4"/>
    </row>
    <row r="65" spans="1:21" ht="30" x14ac:dyDescent="0.25">
      <c r="A65" s="211"/>
      <c r="B65" s="214"/>
      <c r="C65" s="217"/>
      <c r="D65" s="30" t="s">
        <v>18</v>
      </c>
      <c r="E65" s="29">
        <f>F65</f>
        <v>161.41999999999999</v>
      </c>
      <c r="F65" s="165">
        <v>161.41999999999999</v>
      </c>
      <c r="G65" s="356">
        <v>0</v>
      </c>
      <c r="H65" s="357"/>
      <c r="I65" s="357"/>
      <c r="J65" s="357"/>
      <c r="K65" s="358"/>
      <c r="L65" s="45">
        <v>0</v>
      </c>
      <c r="M65" s="45">
        <v>0</v>
      </c>
      <c r="N65" s="45">
        <v>0</v>
      </c>
      <c r="O65" s="214"/>
      <c r="P65" s="5"/>
      <c r="Q65" s="4"/>
      <c r="R65" s="4"/>
      <c r="S65" s="4"/>
      <c r="T65" s="4"/>
      <c r="U65" s="4"/>
    </row>
    <row r="66" spans="1:21" ht="30" x14ac:dyDescent="0.25">
      <c r="A66" s="212"/>
      <c r="B66" s="215"/>
      <c r="C66" s="218"/>
      <c r="D66" s="30" t="s">
        <v>52</v>
      </c>
      <c r="E66" s="29">
        <f>F66+G66+L66+M66+N66</f>
        <v>430616.53102999995</v>
      </c>
      <c r="F66" s="165">
        <v>86026.439029999994</v>
      </c>
      <c r="G66" s="362">
        <v>80567.523000000001</v>
      </c>
      <c r="H66" s="363"/>
      <c r="I66" s="363"/>
      <c r="J66" s="363"/>
      <c r="K66" s="364"/>
      <c r="L66" s="45">
        <f>L64</f>
        <v>88007.523000000001</v>
      </c>
      <c r="M66" s="45">
        <f>M64</f>
        <v>88007.523000000001</v>
      </c>
      <c r="N66" s="45">
        <f>N64</f>
        <v>88007.523000000001</v>
      </c>
      <c r="O66" s="215"/>
      <c r="P66" s="5"/>
      <c r="Q66" s="4"/>
      <c r="R66" s="4"/>
      <c r="S66" s="4"/>
      <c r="T66" s="4"/>
      <c r="U66" s="4"/>
    </row>
    <row r="67" spans="1:21" ht="49.5" customHeight="1" x14ac:dyDescent="0.25">
      <c r="A67" s="225" t="s">
        <v>135</v>
      </c>
      <c r="B67" s="213" t="s">
        <v>30</v>
      </c>
      <c r="C67" s="216" t="s">
        <v>99</v>
      </c>
      <c r="D67" s="30" t="s">
        <v>70</v>
      </c>
      <c r="E67" s="112">
        <f>SUM(F67:N67)</f>
        <v>286245.92741999996</v>
      </c>
      <c r="F67" s="173">
        <f>F68+F69</f>
        <v>55013.92742</v>
      </c>
      <c r="G67" s="356">
        <v>57808</v>
      </c>
      <c r="H67" s="357"/>
      <c r="I67" s="357"/>
      <c r="J67" s="357"/>
      <c r="K67" s="358"/>
      <c r="L67" s="11">
        <v>57808</v>
      </c>
      <c r="M67" s="11">
        <v>57808</v>
      </c>
      <c r="N67" s="11">
        <v>57808</v>
      </c>
      <c r="O67" s="213" t="s">
        <v>30</v>
      </c>
      <c r="P67" s="5"/>
      <c r="Q67" s="4"/>
      <c r="R67" s="4"/>
      <c r="S67" s="4"/>
      <c r="T67" s="4"/>
      <c r="U67" s="4"/>
    </row>
    <row r="68" spans="1:21" ht="30" x14ac:dyDescent="0.25">
      <c r="A68" s="211"/>
      <c r="B68" s="214"/>
      <c r="C68" s="217"/>
      <c r="D68" s="30" t="s">
        <v>18</v>
      </c>
      <c r="E68" s="112">
        <f>F68</f>
        <v>1268.3</v>
      </c>
      <c r="F68" s="165">
        <v>1268.3</v>
      </c>
      <c r="G68" s="356">
        <v>0</v>
      </c>
      <c r="H68" s="357"/>
      <c r="I68" s="357"/>
      <c r="J68" s="357"/>
      <c r="K68" s="358"/>
      <c r="L68" s="11">
        <v>0</v>
      </c>
      <c r="M68" s="11">
        <v>0</v>
      </c>
      <c r="N68" s="11">
        <v>0</v>
      </c>
      <c r="O68" s="214"/>
      <c r="P68" s="5"/>
      <c r="Q68" s="4"/>
      <c r="R68" s="4"/>
      <c r="S68" s="4"/>
      <c r="T68" s="4"/>
      <c r="U68" s="4"/>
    </row>
    <row r="69" spans="1:21" ht="30" x14ac:dyDescent="0.25">
      <c r="A69" s="212"/>
      <c r="B69" s="215"/>
      <c r="C69" s="218"/>
      <c r="D69" s="30" t="s">
        <v>52</v>
      </c>
      <c r="E69" s="112">
        <f>F69+G69+L69+M69+N69</f>
        <v>284977.62742000003</v>
      </c>
      <c r="F69" s="165">
        <v>53745.627419999997</v>
      </c>
      <c r="G69" s="356">
        <f>G67</f>
        <v>57808</v>
      </c>
      <c r="H69" s="357"/>
      <c r="I69" s="357"/>
      <c r="J69" s="357"/>
      <c r="K69" s="358"/>
      <c r="L69" s="11">
        <f>L67</f>
        <v>57808</v>
      </c>
      <c r="M69" s="11">
        <f>M67</f>
        <v>57808</v>
      </c>
      <c r="N69" s="11">
        <f>N67</f>
        <v>57808</v>
      </c>
      <c r="O69" s="215"/>
      <c r="P69" s="5"/>
      <c r="Q69" s="4"/>
      <c r="R69" s="4"/>
      <c r="S69" s="4"/>
      <c r="T69" s="4"/>
      <c r="U69" s="4"/>
    </row>
    <row r="70" spans="1:21" ht="49.5" customHeight="1" x14ac:dyDescent="0.25">
      <c r="A70" s="225" t="s">
        <v>136</v>
      </c>
      <c r="B70" s="213" t="s">
        <v>31</v>
      </c>
      <c r="C70" s="216" t="s">
        <v>99</v>
      </c>
      <c r="D70" s="30" t="s">
        <v>70</v>
      </c>
      <c r="E70" s="112">
        <f>SUM(F70:N70)</f>
        <v>235428.81841000001</v>
      </c>
      <c r="F70" s="165">
        <f>F71+F72</f>
        <v>45680.81841</v>
      </c>
      <c r="G70" s="356">
        <v>47437</v>
      </c>
      <c r="H70" s="357"/>
      <c r="I70" s="357"/>
      <c r="J70" s="357"/>
      <c r="K70" s="358"/>
      <c r="L70" s="149">
        <v>47437</v>
      </c>
      <c r="M70" s="11">
        <v>47437</v>
      </c>
      <c r="N70" s="11">
        <v>47437</v>
      </c>
      <c r="O70" s="213" t="s">
        <v>31</v>
      </c>
      <c r="P70" s="5"/>
      <c r="Q70" s="4"/>
      <c r="R70" s="4"/>
      <c r="S70" s="4"/>
      <c r="T70" s="4"/>
      <c r="U70" s="4"/>
    </row>
    <row r="71" spans="1:21" ht="30" x14ac:dyDescent="0.25">
      <c r="A71" s="211"/>
      <c r="B71" s="214"/>
      <c r="C71" s="217"/>
      <c r="D71" s="30" t="s">
        <v>18</v>
      </c>
      <c r="E71" s="112">
        <f>F71+G71</f>
        <v>1003.11</v>
      </c>
      <c r="F71" s="165">
        <v>1003.11</v>
      </c>
      <c r="G71" s="356">
        <v>0</v>
      </c>
      <c r="H71" s="357"/>
      <c r="I71" s="357"/>
      <c r="J71" s="357"/>
      <c r="K71" s="358"/>
      <c r="L71" s="149">
        <v>0</v>
      </c>
      <c r="M71" s="11">
        <v>0</v>
      </c>
      <c r="N71" s="11">
        <v>0</v>
      </c>
      <c r="O71" s="214"/>
      <c r="P71" s="5"/>
      <c r="Q71" s="4"/>
      <c r="R71" s="4"/>
      <c r="S71" s="4"/>
      <c r="T71" s="4"/>
      <c r="U71" s="4"/>
    </row>
    <row r="72" spans="1:21" ht="30" x14ac:dyDescent="0.25">
      <c r="A72" s="212"/>
      <c r="B72" s="215"/>
      <c r="C72" s="218"/>
      <c r="D72" s="30" t="s">
        <v>52</v>
      </c>
      <c r="E72" s="112">
        <f>F72+G72+L72+M72+N72</f>
        <v>234425.70840999999</v>
      </c>
      <c r="F72" s="165">
        <v>44677.708409999999</v>
      </c>
      <c r="G72" s="356">
        <f>G70</f>
        <v>47437</v>
      </c>
      <c r="H72" s="357"/>
      <c r="I72" s="357"/>
      <c r="J72" s="357"/>
      <c r="K72" s="358"/>
      <c r="L72" s="149">
        <f>L70</f>
        <v>47437</v>
      </c>
      <c r="M72" s="11">
        <f>M70</f>
        <v>47437</v>
      </c>
      <c r="N72" s="11">
        <f>N70</f>
        <v>47437</v>
      </c>
      <c r="O72" s="215"/>
      <c r="P72" s="5"/>
      <c r="Q72" s="4"/>
      <c r="R72" s="4"/>
      <c r="S72" s="4"/>
      <c r="T72" s="4"/>
      <c r="U72" s="4"/>
    </row>
    <row r="73" spans="1:21" ht="49.5" customHeight="1" x14ac:dyDescent="0.25">
      <c r="A73" s="225" t="s">
        <v>137</v>
      </c>
      <c r="B73" s="213" t="s">
        <v>32</v>
      </c>
      <c r="C73" s="216" t="s">
        <v>99</v>
      </c>
      <c r="D73" s="30" t="s">
        <v>70</v>
      </c>
      <c r="E73" s="112">
        <f>SUM(F73:N73)</f>
        <v>146623.26241999998</v>
      </c>
      <c r="F73" s="165">
        <v>28459.262419999999</v>
      </c>
      <c r="G73" s="356">
        <v>29541</v>
      </c>
      <c r="H73" s="357"/>
      <c r="I73" s="357"/>
      <c r="J73" s="357"/>
      <c r="K73" s="358"/>
      <c r="L73" s="11">
        <v>29541</v>
      </c>
      <c r="M73" s="11">
        <v>29541</v>
      </c>
      <c r="N73" s="11">
        <v>29541</v>
      </c>
      <c r="O73" s="213" t="s">
        <v>32</v>
      </c>
      <c r="P73" s="5"/>
      <c r="Q73" s="4"/>
      <c r="R73" s="4"/>
      <c r="S73" s="4"/>
      <c r="T73" s="4"/>
      <c r="U73" s="4"/>
    </row>
    <row r="74" spans="1:21" ht="30" x14ac:dyDescent="0.25">
      <c r="A74" s="211"/>
      <c r="B74" s="214"/>
      <c r="C74" s="217"/>
      <c r="D74" s="30" t="s">
        <v>18</v>
      </c>
      <c r="E74" s="112">
        <f>F74</f>
        <v>1003.11</v>
      </c>
      <c r="F74" s="165">
        <v>1003.11</v>
      </c>
      <c r="G74" s="356">
        <v>0</v>
      </c>
      <c r="H74" s="357"/>
      <c r="I74" s="357"/>
      <c r="J74" s="357"/>
      <c r="K74" s="358"/>
      <c r="L74" s="11">
        <v>0</v>
      </c>
      <c r="M74" s="11">
        <v>0</v>
      </c>
      <c r="N74" s="11">
        <v>0</v>
      </c>
      <c r="O74" s="214"/>
      <c r="P74" s="5"/>
      <c r="Q74" s="4"/>
      <c r="R74" s="4"/>
      <c r="S74" s="4"/>
      <c r="T74" s="4"/>
      <c r="U74" s="4"/>
    </row>
    <row r="75" spans="1:21" ht="30" x14ac:dyDescent="0.25">
      <c r="A75" s="212"/>
      <c r="B75" s="215"/>
      <c r="C75" s="218"/>
      <c r="D75" s="30" t="s">
        <v>52</v>
      </c>
      <c r="E75" s="112">
        <f>F75+G75+L75+M75+N75</f>
        <v>145620.15242</v>
      </c>
      <c r="F75" s="165">
        <v>27456.152419999999</v>
      </c>
      <c r="G75" s="356">
        <f>G73</f>
        <v>29541</v>
      </c>
      <c r="H75" s="357"/>
      <c r="I75" s="357"/>
      <c r="J75" s="357"/>
      <c r="K75" s="358"/>
      <c r="L75" s="11">
        <f>L73</f>
        <v>29541</v>
      </c>
      <c r="M75" s="11">
        <f>M73</f>
        <v>29541</v>
      </c>
      <c r="N75" s="11">
        <f>N73</f>
        <v>29541</v>
      </c>
      <c r="O75" s="215"/>
      <c r="P75" s="5"/>
      <c r="Q75" s="4"/>
      <c r="R75" s="4"/>
      <c r="S75" s="4"/>
      <c r="T75" s="4"/>
      <c r="U75" s="4"/>
    </row>
    <row r="76" spans="1:21" ht="54.75" customHeight="1" x14ac:dyDescent="0.25">
      <c r="A76" s="225" t="s">
        <v>138</v>
      </c>
      <c r="B76" s="213" t="s">
        <v>33</v>
      </c>
      <c r="C76" s="216" t="s">
        <v>99</v>
      </c>
      <c r="D76" s="30" t="s">
        <v>70</v>
      </c>
      <c r="E76" s="112">
        <f>SUM(F76:N76)</f>
        <v>126080.91815000001</v>
      </c>
      <c r="F76" s="165">
        <f>F77+F78</f>
        <v>25628.170150000002</v>
      </c>
      <c r="G76" s="356">
        <v>25113.187000000002</v>
      </c>
      <c r="H76" s="357"/>
      <c r="I76" s="357"/>
      <c r="J76" s="357"/>
      <c r="K76" s="358"/>
      <c r="L76" s="11">
        <v>25113.187000000002</v>
      </c>
      <c r="M76" s="11">
        <v>25113.187000000002</v>
      </c>
      <c r="N76" s="11">
        <v>25113.187000000002</v>
      </c>
      <c r="O76" s="213" t="s">
        <v>33</v>
      </c>
      <c r="P76" s="5"/>
      <c r="Q76" s="4"/>
      <c r="R76" s="4"/>
      <c r="S76" s="4"/>
      <c r="T76" s="4"/>
      <c r="U76" s="4"/>
    </row>
    <row r="77" spans="1:21" ht="54.75" customHeight="1" x14ac:dyDescent="0.25">
      <c r="A77" s="211"/>
      <c r="B77" s="214"/>
      <c r="C77" s="217"/>
      <c r="D77" s="30" t="s">
        <v>18</v>
      </c>
      <c r="E77" s="112">
        <f>F77</f>
        <v>1003.11</v>
      </c>
      <c r="F77" s="165">
        <v>1003.11</v>
      </c>
      <c r="G77" s="356">
        <v>0</v>
      </c>
      <c r="H77" s="357"/>
      <c r="I77" s="357"/>
      <c r="J77" s="357"/>
      <c r="K77" s="358"/>
      <c r="L77" s="11">
        <v>0</v>
      </c>
      <c r="M77" s="11">
        <v>0</v>
      </c>
      <c r="N77" s="11">
        <v>0</v>
      </c>
      <c r="O77" s="214"/>
      <c r="P77" s="5"/>
      <c r="Q77" s="4"/>
      <c r="R77" s="4"/>
      <c r="S77" s="4"/>
      <c r="T77" s="4"/>
      <c r="U77" s="4"/>
    </row>
    <row r="78" spans="1:21" ht="54.75" customHeight="1" x14ac:dyDescent="0.25">
      <c r="A78" s="212"/>
      <c r="B78" s="215"/>
      <c r="C78" s="218"/>
      <c r="D78" s="30" t="s">
        <v>52</v>
      </c>
      <c r="E78" s="112">
        <f>F78+G78+L78+M78+N78</f>
        <v>125077.80815000001</v>
      </c>
      <c r="F78" s="165">
        <v>24625.060150000001</v>
      </c>
      <c r="G78" s="356">
        <f>G76</f>
        <v>25113.187000000002</v>
      </c>
      <c r="H78" s="357"/>
      <c r="I78" s="357"/>
      <c r="J78" s="357"/>
      <c r="K78" s="358"/>
      <c r="L78" s="11">
        <f>L76</f>
        <v>25113.187000000002</v>
      </c>
      <c r="M78" s="11">
        <f>M76</f>
        <v>25113.187000000002</v>
      </c>
      <c r="N78" s="11">
        <f>N76</f>
        <v>25113.187000000002</v>
      </c>
      <c r="O78" s="215"/>
      <c r="P78" s="5"/>
      <c r="Q78" s="4"/>
      <c r="R78" s="4"/>
      <c r="S78" s="4"/>
      <c r="T78" s="4"/>
      <c r="U78" s="4"/>
    </row>
    <row r="79" spans="1:21" ht="51.75" customHeight="1" x14ac:dyDescent="0.25">
      <c r="A79" s="225" t="s">
        <v>139</v>
      </c>
      <c r="B79" s="213" t="s">
        <v>34</v>
      </c>
      <c r="C79" s="216" t="s">
        <v>99</v>
      </c>
      <c r="D79" s="30" t="s">
        <v>70</v>
      </c>
      <c r="E79" s="112">
        <f>SUM(F79:N79)</f>
        <v>123784.60857</v>
      </c>
      <c r="F79" s="165">
        <f>F80+F81</f>
        <v>24500.60857</v>
      </c>
      <c r="G79" s="356">
        <v>24821</v>
      </c>
      <c r="H79" s="357"/>
      <c r="I79" s="357"/>
      <c r="J79" s="357"/>
      <c r="K79" s="358"/>
      <c r="L79" s="11">
        <v>24821</v>
      </c>
      <c r="M79" s="11">
        <v>24821</v>
      </c>
      <c r="N79" s="11">
        <v>24821</v>
      </c>
      <c r="O79" s="213" t="s">
        <v>34</v>
      </c>
      <c r="P79" s="5"/>
      <c r="Q79" s="4"/>
      <c r="R79" s="4"/>
      <c r="S79" s="4"/>
      <c r="T79" s="4"/>
      <c r="U79" s="4"/>
    </row>
    <row r="80" spans="1:21" ht="51.75" customHeight="1" x14ac:dyDescent="0.25">
      <c r="A80" s="211"/>
      <c r="B80" s="214"/>
      <c r="C80" s="217"/>
      <c r="D80" s="30" t="s">
        <v>18</v>
      </c>
      <c r="E80" s="112">
        <f>F80</f>
        <v>1003.11</v>
      </c>
      <c r="F80" s="165">
        <v>1003.11</v>
      </c>
      <c r="G80" s="356">
        <v>0</v>
      </c>
      <c r="H80" s="357"/>
      <c r="I80" s="357"/>
      <c r="J80" s="357"/>
      <c r="K80" s="358"/>
      <c r="L80" s="11">
        <v>0</v>
      </c>
      <c r="M80" s="11">
        <v>0</v>
      </c>
      <c r="N80" s="11">
        <v>0</v>
      </c>
      <c r="O80" s="214"/>
      <c r="P80" s="5"/>
      <c r="Q80" s="4"/>
      <c r="R80" s="4"/>
      <c r="S80" s="4"/>
      <c r="T80" s="4"/>
      <c r="U80" s="4"/>
    </row>
    <row r="81" spans="1:21" ht="51.75" customHeight="1" x14ac:dyDescent="0.25">
      <c r="A81" s="212"/>
      <c r="B81" s="215"/>
      <c r="C81" s="218"/>
      <c r="D81" s="30" t="s">
        <v>52</v>
      </c>
      <c r="E81" s="112">
        <f>F81+G81+L81+M81+N81</f>
        <v>122781.49857</v>
      </c>
      <c r="F81" s="165">
        <v>23497.49857</v>
      </c>
      <c r="G81" s="356">
        <f>G79</f>
        <v>24821</v>
      </c>
      <c r="H81" s="357"/>
      <c r="I81" s="357"/>
      <c r="J81" s="357"/>
      <c r="K81" s="358"/>
      <c r="L81" s="11">
        <f>L79</f>
        <v>24821</v>
      </c>
      <c r="M81" s="11">
        <f>M79</f>
        <v>24821</v>
      </c>
      <c r="N81" s="11">
        <f>N79</f>
        <v>24821</v>
      </c>
      <c r="O81" s="215"/>
      <c r="P81" s="5"/>
      <c r="Q81" s="4"/>
      <c r="R81" s="4"/>
      <c r="S81" s="4"/>
      <c r="T81" s="4"/>
      <c r="U81" s="4"/>
    </row>
    <row r="82" spans="1:21" ht="57" customHeight="1" x14ac:dyDescent="0.25">
      <c r="A82" s="225" t="s">
        <v>140</v>
      </c>
      <c r="B82" s="213" t="s">
        <v>35</v>
      </c>
      <c r="C82" s="216" t="s">
        <v>99</v>
      </c>
      <c r="D82" s="30" t="s">
        <v>70</v>
      </c>
      <c r="E82" s="112">
        <f>SUM(F82:N82)</f>
        <v>132181.57418</v>
      </c>
      <c r="F82" s="165">
        <f>F83+F84</f>
        <v>26429.57418</v>
      </c>
      <c r="G82" s="356">
        <v>26438</v>
      </c>
      <c r="H82" s="357"/>
      <c r="I82" s="357"/>
      <c r="J82" s="357"/>
      <c r="K82" s="358"/>
      <c r="L82" s="11">
        <v>26438</v>
      </c>
      <c r="M82" s="11">
        <v>26438</v>
      </c>
      <c r="N82" s="11">
        <v>26438</v>
      </c>
      <c r="O82" s="213" t="s">
        <v>35</v>
      </c>
      <c r="P82" s="5"/>
      <c r="Q82" s="4"/>
      <c r="R82" s="4"/>
      <c r="S82" s="4"/>
      <c r="T82" s="4"/>
      <c r="U82" s="4"/>
    </row>
    <row r="83" spans="1:21" ht="57" customHeight="1" x14ac:dyDescent="0.25">
      <c r="A83" s="211"/>
      <c r="B83" s="214"/>
      <c r="C83" s="217"/>
      <c r="D83" s="30" t="s">
        <v>18</v>
      </c>
      <c r="E83" s="112">
        <f>F83</f>
        <v>1003.11</v>
      </c>
      <c r="F83" s="165">
        <v>1003.11</v>
      </c>
      <c r="G83" s="356">
        <v>0</v>
      </c>
      <c r="H83" s="357"/>
      <c r="I83" s="357"/>
      <c r="J83" s="357"/>
      <c r="K83" s="358"/>
      <c r="L83" s="11">
        <v>0</v>
      </c>
      <c r="M83" s="11">
        <v>0</v>
      </c>
      <c r="N83" s="11">
        <v>0</v>
      </c>
      <c r="O83" s="214"/>
      <c r="P83" s="5"/>
      <c r="Q83" s="4"/>
      <c r="R83" s="4"/>
      <c r="S83" s="4"/>
      <c r="T83" s="4"/>
      <c r="U83" s="4"/>
    </row>
    <row r="84" spans="1:21" ht="57" customHeight="1" x14ac:dyDescent="0.25">
      <c r="A84" s="212"/>
      <c r="B84" s="215"/>
      <c r="C84" s="218"/>
      <c r="D84" s="30" t="s">
        <v>52</v>
      </c>
      <c r="E84" s="112">
        <f>F84+G84+L84+M84+N84</f>
        <v>131178.46418000001</v>
      </c>
      <c r="F84" s="165">
        <v>25426.464179999999</v>
      </c>
      <c r="G84" s="356">
        <f>G82</f>
        <v>26438</v>
      </c>
      <c r="H84" s="357"/>
      <c r="I84" s="357"/>
      <c r="J84" s="357"/>
      <c r="K84" s="358"/>
      <c r="L84" s="11">
        <f>L82</f>
        <v>26438</v>
      </c>
      <c r="M84" s="11">
        <f>M82</f>
        <v>26438</v>
      </c>
      <c r="N84" s="11">
        <f>N82</f>
        <v>26438</v>
      </c>
      <c r="O84" s="215"/>
      <c r="P84" s="5"/>
      <c r="Q84" s="4"/>
      <c r="R84" s="4"/>
      <c r="S84" s="4"/>
      <c r="T84" s="4"/>
      <c r="U84" s="4"/>
    </row>
    <row r="85" spans="1:21" ht="60" customHeight="1" x14ac:dyDescent="0.25">
      <c r="A85" s="225" t="s">
        <v>141</v>
      </c>
      <c r="B85" s="213" t="s">
        <v>36</v>
      </c>
      <c r="C85" s="216" t="s">
        <v>99</v>
      </c>
      <c r="D85" s="30" t="s">
        <v>70</v>
      </c>
      <c r="E85" s="112">
        <f>SUM(F85:N85)</f>
        <v>113927.87523999999</v>
      </c>
      <c r="F85" s="165">
        <f>F86+F87</f>
        <v>20587.875240000001</v>
      </c>
      <c r="G85" s="356">
        <v>23335</v>
      </c>
      <c r="H85" s="357"/>
      <c r="I85" s="357"/>
      <c r="J85" s="357"/>
      <c r="K85" s="358"/>
      <c r="L85" s="11">
        <v>23335</v>
      </c>
      <c r="M85" s="11">
        <v>23335</v>
      </c>
      <c r="N85" s="11">
        <v>23335</v>
      </c>
      <c r="O85" s="213" t="s">
        <v>36</v>
      </c>
      <c r="P85" s="5"/>
      <c r="Q85" s="4"/>
      <c r="R85" s="4"/>
      <c r="S85" s="4"/>
      <c r="T85" s="4"/>
      <c r="U85" s="4"/>
    </row>
    <row r="86" spans="1:21" ht="60" customHeight="1" x14ac:dyDescent="0.25">
      <c r="A86" s="211"/>
      <c r="B86" s="214"/>
      <c r="C86" s="217"/>
      <c r="D86" s="30" t="s">
        <v>18</v>
      </c>
      <c r="E86" s="112">
        <f>F86</f>
        <v>1003.11</v>
      </c>
      <c r="F86" s="165">
        <v>1003.11</v>
      </c>
      <c r="G86" s="356">
        <v>0</v>
      </c>
      <c r="H86" s="357"/>
      <c r="I86" s="357"/>
      <c r="J86" s="357"/>
      <c r="K86" s="358"/>
      <c r="L86" s="11">
        <v>0</v>
      </c>
      <c r="M86" s="11">
        <v>0</v>
      </c>
      <c r="N86" s="11">
        <v>0</v>
      </c>
      <c r="O86" s="214"/>
      <c r="P86" s="5"/>
      <c r="Q86" s="4"/>
      <c r="R86" s="4"/>
      <c r="S86" s="4"/>
      <c r="T86" s="4"/>
      <c r="U86" s="4"/>
    </row>
    <row r="87" spans="1:21" ht="60" customHeight="1" x14ac:dyDescent="0.25">
      <c r="A87" s="212"/>
      <c r="B87" s="215"/>
      <c r="C87" s="218"/>
      <c r="D87" s="30" t="s">
        <v>52</v>
      </c>
      <c r="E87" s="112">
        <f>F87+G87+L87+M87+N87</f>
        <v>112924.76524000001</v>
      </c>
      <c r="F87" s="165">
        <v>19584.765240000001</v>
      </c>
      <c r="G87" s="356">
        <f>G85</f>
        <v>23335</v>
      </c>
      <c r="H87" s="357"/>
      <c r="I87" s="357"/>
      <c r="J87" s="357"/>
      <c r="K87" s="358"/>
      <c r="L87" s="11">
        <f>L85</f>
        <v>23335</v>
      </c>
      <c r="M87" s="11">
        <f>M85</f>
        <v>23335</v>
      </c>
      <c r="N87" s="11">
        <f>N85</f>
        <v>23335</v>
      </c>
      <c r="O87" s="215"/>
      <c r="P87" s="5"/>
      <c r="Q87" s="4"/>
      <c r="R87" s="4"/>
      <c r="S87" s="4"/>
      <c r="T87" s="4"/>
      <c r="U87" s="4"/>
    </row>
    <row r="88" spans="1:21" ht="57.75" customHeight="1" x14ac:dyDescent="0.25">
      <c r="A88" s="225" t="s">
        <v>142</v>
      </c>
      <c r="B88" s="213" t="s">
        <v>37</v>
      </c>
      <c r="C88" s="216" t="s">
        <v>99</v>
      </c>
      <c r="D88" s="30" t="s">
        <v>70</v>
      </c>
      <c r="E88" s="112">
        <f>SUM(F88:N88)</f>
        <v>135318.36722000001</v>
      </c>
      <c r="F88" s="165">
        <f>F89+F90</f>
        <v>27258.36722</v>
      </c>
      <c r="G88" s="356">
        <v>27015</v>
      </c>
      <c r="H88" s="357"/>
      <c r="I88" s="357"/>
      <c r="J88" s="357"/>
      <c r="K88" s="358"/>
      <c r="L88" s="11">
        <v>27015</v>
      </c>
      <c r="M88" s="11">
        <v>27015</v>
      </c>
      <c r="N88" s="11">
        <v>27015</v>
      </c>
      <c r="O88" s="213" t="s">
        <v>37</v>
      </c>
      <c r="P88" s="5"/>
      <c r="Q88" s="4"/>
      <c r="R88" s="4"/>
      <c r="S88" s="4"/>
      <c r="T88" s="4"/>
      <c r="U88" s="4"/>
    </row>
    <row r="89" spans="1:21" ht="57.75" customHeight="1" x14ac:dyDescent="0.25">
      <c r="A89" s="211"/>
      <c r="B89" s="214"/>
      <c r="C89" s="217"/>
      <c r="D89" s="30" t="s">
        <v>18</v>
      </c>
      <c r="E89" s="112">
        <f>F89</f>
        <v>1002.24</v>
      </c>
      <c r="F89" s="165">
        <v>1002.24</v>
      </c>
      <c r="G89" s="356">
        <v>0</v>
      </c>
      <c r="H89" s="357"/>
      <c r="I89" s="357"/>
      <c r="J89" s="357"/>
      <c r="K89" s="358"/>
      <c r="L89" s="11">
        <v>0</v>
      </c>
      <c r="M89" s="11">
        <v>0</v>
      </c>
      <c r="N89" s="11">
        <v>0</v>
      </c>
      <c r="O89" s="214"/>
      <c r="P89" s="5"/>
      <c r="Q89" s="4"/>
      <c r="R89" s="4"/>
      <c r="S89" s="4"/>
      <c r="T89" s="4"/>
      <c r="U89" s="4"/>
    </row>
    <row r="90" spans="1:21" ht="57.75" customHeight="1" x14ac:dyDescent="0.25">
      <c r="A90" s="212"/>
      <c r="B90" s="215"/>
      <c r="C90" s="218"/>
      <c r="D90" s="30" t="s">
        <v>52</v>
      </c>
      <c r="E90" s="112">
        <f>F90+G90+L90+M90+N90</f>
        <v>134316.12721999999</v>
      </c>
      <c r="F90" s="165">
        <v>26256.127219999998</v>
      </c>
      <c r="G90" s="356">
        <f>G88</f>
        <v>27015</v>
      </c>
      <c r="H90" s="357"/>
      <c r="I90" s="357"/>
      <c r="J90" s="357"/>
      <c r="K90" s="358"/>
      <c r="L90" s="11">
        <f>L88</f>
        <v>27015</v>
      </c>
      <c r="M90" s="11">
        <f>M88</f>
        <v>27015</v>
      </c>
      <c r="N90" s="11">
        <f>N88</f>
        <v>27015</v>
      </c>
      <c r="O90" s="215"/>
      <c r="P90" s="5"/>
      <c r="Q90" s="4"/>
      <c r="R90" s="4"/>
      <c r="S90" s="4"/>
      <c r="T90" s="4"/>
      <c r="U90" s="4"/>
    </row>
    <row r="91" spans="1:21" ht="59.25" customHeight="1" x14ac:dyDescent="0.25">
      <c r="A91" s="225" t="s">
        <v>143</v>
      </c>
      <c r="B91" s="213" t="s">
        <v>38</v>
      </c>
      <c r="C91" s="216" t="s">
        <v>99</v>
      </c>
      <c r="D91" s="30" t="s">
        <v>70</v>
      </c>
      <c r="E91" s="112">
        <f>SUM(F91:N91)</f>
        <v>131955.78922999999</v>
      </c>
      <c r="F91" s="165">
        <f>F92+F93</f>
        <v>25239.789230000002</v>
      </c>
      <c r="G91" s="356">
        <v>26679</v>
      </c>
      <c r="H91" s="357"/>
      <c r="I91" s="357"/>
      <c r="J91" s="357"/>
      <c r="K91" s="358"/>
      <c r="L91" s="11">
        <v>26679</v>
      </c>
      <c r="M91" s="11">
        <v>26679</v>
      </c>
      <c r="N91" s="11">
        <v>26679</v>
      </c>
      <c r="O91" s="213" t="s">
        <v>38</v>
      </c>
      <c r="Q91" s="4"/>
      <c r="R91" s="4"/>
      <c r="S91" s="4"/>
      <c r="T91" s="4"/>
      <c r="U91" s="4"/>
    </row>
    <row r="92" spans="1:21" ht="59.25" customHeight="1" x14ac:dyDescent="0.25">
      <c r="A92" s="211"/>
      <c r="B92" s="214"/>
      <c r="C92" s="217"/>
      <c r="D92" s="30" t="s">
        <v>18</v>
      </c>
      <c r="E92" s="112">
        <f>F92</f>
        <v>1003.11</v>
      </c>
      <c r="F92" s="165">
        <v>1003.11</v>
      </c>
      <c r="G92" s="356">
        <v>0</v>
      </c>
      <c r="H92" s="357"/>
      <c r="I92" s="357"/>
      <c r="J92" s="357"/>
      <c r="K92" s="358"/>
      <c r="L92" s="11">
        <v>0</v>
      </c>
      <c r="M92" s="11">
        <v>0</v>
      </c>
      <c r="N92" s="11">
        <v>0</v>
      </c>
      <c r="O92" s="214"/>
      <c r="Q92" s="4"/>
      <c r="R92" s="4"/>
      <c r="S92" s="4"/>
      <c r="T92" s="4"/>
      <c r="U92" s="4"/>
    </row>
    <row r="93" spans="1:21" ht="59.25" customHeight="1" x14ac:dyDescent="0.25">
      <c r="A93" s="212"/>
      <c r="B93" s="215"/>
      <c r="C93" s="218"/>
      <c r="D93" s="30" t="s">
        <v>52</v>
      </c>
      <c r="E93" s="112">
        <f>F93+G93+L93+M93+N93</f>
        <v>130952.67923000001</v>
      </c>
      <c r="F93" s="165">
        <v>24236.679230000002</v>
      </c>
      <c r="G93" s="356">
        <f>G91</f>
        <v>26679</v>
      </c>
      <c r="H93" s="357"/>
      <c r="I93" s="357"/>
      <c r="J93" s="357"/>
      <c r="K93" s="358"/>
      <c r="L93" s="11">
        <f>L91</f>
        <v>26679</v>
      </c>
      <c r="M93" s="11">
        <f>M91</f>
        <v>26679</v>
      </c>
      <c r="N93" s="11">
        <f>N91</f>
        <v>26679</v>
      </c>
      <c r="O93" s="215"/>
      <c r="Q93" s="4"/>
      <c r="R93" s="4"/>
      <c r="S93" s="4"/>
      <c r="T93" s="4"/>
      <c r="U93" s="4"/>
    </row>
    <row r="94" spans="1:21" ht="49.5" customHeight="1" x14ac:dyDescent="0.25">
      <c r="A94" s="225" t="s">
        <v>144</v>
      </c>
      <c r="B94" s="213" t="s">
        <v>39</v>
      </c>
      <c r="C94" s="216" t="s">
        <v>99</v>
      </c>
      <c r="D94" s="30" t="s">
        <v>70</v>
      </c>
      <c r="E94" s="112">
        <f>SUM(F94:N94)</f>
        <v>105064.86736999999</v>
      </c>
      <c r="F94" s="165">
        <f>F95+F96</f>
        <v>20492.86737</v>
      </c>
      <c r="G94" s="356">
        <v>21143</v>
      </c>
      <c r="H94" s="357"/>
      <c r="I94" s="357"/>
      <c r="J94" s="357"/>
      <c r="K94" s="358"/>
      <c r="L94" s="11">
        <v>21143</v>
      </c>
      <c r="M94" s="11">
        <v>21143</v>
      </c>
      <c r="N94" s="11">
        <v>21143</v>
      </c>
      <c r="O94" s="213" t="s">
        <v>39</v>
      </c>
      <c r="Q94" s="4"/>
      <c r="R94" s="4"/>
      <c r="S94" s="4"/>
      <c r="T94" s="4"/>
      <c r="U94" s="4"/>
    </row>
    <row r="95" spans="1:21" ht="30" x14ac:dyDescent="0.25">
      <c r="A95" s="211"/>
      <c r="B95" s="214"/>
      <c r="C95" s="217"/>
      <c r="D95" s="30" t="s">
        <v>18</v>
      </c>
      <c r="E95" s="112">
        <f>F95</f>
        <v>1003.11</v>
      </c>
      <c r="F95" s="165">
        <v>1003.11</v>
      </c>
      <c r="G95" s="356">
        <v>0</v>
      </c>
      <c r="H95" s="357"/>
      <c r="I95" s="357"/>
      <c r="J95" s="357"/>
      <c r="K95" s="358"/>
      <c r="L95" s="11">
        <v>0</v>
      </c>
      <c r="M95" s="11">
        <v>0</v>
      </c>
      <c r="N95" s="11">
        <v>0</v>
      </c>
      <c r="O95" s="214"/>
      <c r="Q95" s="4"/>
      <c r="R95" s="4"/>
      <c r="S95" s="4"/>
      <c r="T95" s="4"/>
      <c r="U95" s="4"/>
    </row>
    <row r="96" spans="1:21" ht="30" x14ac:dyDescent="0.25">
      <c r="A96" s="212"/>
      <c r="B96" s="215"/>
      <c r="C96" s="218"/>
      <c r="D96" s="30" t="s">
        <v>52</v>
      </c>
      <c r="E96" s="112">
        <f>F96+G96+L96+M96+N96</f>
        <v>104061.75737000001</v>
      </c>
      <c r="F96" s="165">
        <v>19489.757369999999</v>
      </c>
      <c r="G96" s="356">
        <f>G94</f>
        <v>21143</v>
      </c>
      <c r="H96" s="357"/>
      <c r="I96" s="357"/>
      <c r="J96" s="357"/>
      <c r="K96" s="358"/>
      <c r="L96" s="11">
        <f>L94</f>
        <v>21143</v>
      </c>
      <c r="M96" s="11">
        <f>M94</f>
        <v>21143</v>
      </c>
      <c r="N96" s="11">
        <f>N94</f>
        <v>21143</v>
      </c>
      <c r="O96" s="215"/>
      <c r="Q96" s="4"/>
      <c r="R96" s="4"/>
      <c r="S96" s="4"/>
      <c r="T96" s="4"/>
      <c r="U96" s="4"/>
    </row>
    <row r="97" spans="1:21" ht="49.5" customHeight="1" x14ac:dyDescent="0.25">
      <c r="A97" s="225" t="s">
        <v>145</v>
      </c>
      <c r="B97" s="213" t="s">
        <v>40</v>
      </c>
      <c r="C97" s="216" t="s">
        <v>99</v>
      </c>
      <c r="D97" s="30" t="s">
        <v>70</v>
      </c>
      <c r="E97" s="112">
        <f>SUM(F97:N97)</f>
        <v>162488.07042999999</v>
      </c>
      <c r="F97" s="165">
        <f>F98+F99</f>
        <v>32112.07043</v>
      </c>
      <c r="G97" s="356">
        <v>36344</v>
      </c>
      <c r="H97" s="357"/>
      <c r="I97" s="357"/>
      <c r="J97" s="357"/>
      <c r="K97" s="358"/>
      <c r="L97" s="11">
        <v>31344</v>
      </c>
      <c r="M97" s="11">
        <v>31344</v>
      </c>
      <c r="N97" s="11">
        <v>31344</v>
      </c>
      <c r="O97" s="213" t="s">
        <v>40</v>
      </c>
      <c r="Q97" s="4"/>
      <c r="R97" s="4"/>
      <c r="S97" s="4"/>
      <c r="T97" s="4"/>
      <c r="U97" s="4"/>
    </row>
    <row r="98" spans="1:21" ht="30" x14ac:dyDescent="0.25">
      <c r="A98" s="211"/>
      <c r="B98" s="214"/>
      <c r="C98" s="217"/>
      <c r="D98" s="30" t="s">
        <v>18</v>
      </c>
      <c r="E98" s="112">
        <f>F98</f>
        <v>1003.11</v>
      </c>
      <c r="F98" s="165">
        <v>1003.11</v>
      </c>
      <c r="G98" s="356">
        <v>0</v>
      </c>
      <c r="H98" s="357"/>
      <c r="I98" s="357"/>
      <c r="J98" s="357"/>
      <c r="K98" s="358"/>
      <c r="L98" s="11">
        <v>0</v>
      </c>
      <c r="M98" s="11">
        <v>0</v>
      </c>
      <c r="N98" s="11">
        <v>0</v>
      </c>
      <c r="O98" s="214"/>
      <c r="Q98" s="4"/>
      <c r="R98" s="4"/>
      <c r="S98" s="4"/>
      <c r="T98" s="4"/>
      <c r="U98" s="4"/>
    </row>
    <row r="99" spans="1:21" ht="30" x14ac:dyDescent="0.25">
      <c r="A99" s="212"/>
      <c r="B99" s="215"/>
      <c r="C99" s="218"/>
      <c r="D99" s="30" t="s">
        <v>52</v>
      </c>
      <c r="E99" s="112">
        <f>F99+G99+L99+M99+N99</f>
        <v>161484.96043000001</v>
      </c>
      <c r="F99" s="165">
        <v>31108.960429999999</v>
      </c>
      <c r="G99" s="356">
        <f>G97</f>
        <v>36344</v>
      </c>
      <c r="H99" s="357"/>
      <c r="I99" s="357"/>
      <c r="J99" s="357"/>
      <c r="K99" s="358"/>
      <c r="L99" s="11">
        <f>L97</f>
        <v>31344</v>
      </c>
      <c r="M99" s="11">
        <f>M97</f>
        <v>31344</v>
      </c>
      <c r="N99" s="11">
        <f>N97</f>
        <v>31344</v>
      </c>
      <c r="O99" s="215"/>
      <c r="Q99" s="4"/>
      <c r="R99" s="4"/>
      <c r="S99" s="4"/>
      <c r="T99" s="4"/>
      <c r="U99" s="4"/>
    </row>
    <row r="100" spans="1:21" ht="49.5" x14ac:dyDescent="0.25">
      <c r="A100" s="44" t="s">
        <v>146</v>
      </c>
      <c r="B100" s="37" t="s">
        <v>41</v>
      </c>
      <c r="C100" s="36" t="s">
        <v>99</v>
      </c>
      <c r="D100" s="30" t="s">
        <v>52</v>
      </c>
      <c r="E100" s="112">
        <f>SUM(F100:N100)</f>
        <v>118279.05916</v>
      </c>
      <c r="F100" s="165">
        <v>22463.059160000001</v>
      </c>
      <c r="G100" s="356">
        <v>23954</v>
      </c>
      <c r="H100" s="357"/>
      <c r="I100" s="357"/>
      <c r="J100" s="357"/>
      <c r="K100" s="358"/>
      <c r="L100" s="11">
        <v>23954</v>
      </c>
      <c r="M100" s="11">
        <v>23954</v>
      </c>
      <c r="N100" s="11">
        <v>23954</v>
      </c>
      <c r="O100" s="37" t="s">
        <v>41</v>
      </c>
      <c r="Q100" s="4"/>
      <c r="R100" s="4"/>
      <c r="S100" s="4"/>
      <c r="T100" s="4"/>
      <c r="U100" s="4"/>
    </row>
    <row r="101" spans="1:21" ht="49.5" customHeight="1" x14ac:dyDescent="0.25">
      <c r="A101" s="225" t="s">
        <v>147</v>
      </c>
      <c r="B101" s="213" t="s">
        <v>42</v>
      </c>
      <c r="C101" s="216" t="s">
        <v>99</v>
      </c>
      <c r="D101" s="30" t="s">
        <v>70</v>
      </c>
      <c r="E101" s="112">
        <f>SUM(F101:N101)</f>
        <v>125978.04300000001</v>
      </c>
      <c r="F101" s="165">
        <f>F102+F103</f>
        <v>25266.043000000001</v>
      </c>
      <c r="G101" s="356">
        <v>25178</v>
      </c>
      <c r="H101" s="357"/>
      <c r="I101" s="357"/>
      <c r="J101" s="357"/>
      <c r="K101" s="358"/>
      <c r="L101" s="11">
        <v>25178</v>
      </c>
      <c r="M101" s="11">
        <v>25178</v>
      </c>
      <c r="N101" s="11">
        <v>25178</v>
      </c>
      <c r="O101" s="213" t="s">
        <v>42</v>
      </c>
      <c r="Q101" s="4"/>
      <c r="R101" s="4"/>
      <c r="S101" s="4"/>
      <c r="T101" s="4"/>
      <c r="U101" s="4"/>
    </row>
    <row r="102" spans="1:21" ht="30" x14ac:dyDescent="0.25">
      <c r="A102" s="211"/>
      <c r="B102" s="214"/>
      <c r="C102" s="217"/>
      <c r="D102" s="30" t="s">
        <v>18</v>
      </c>
      <c r="E102" s="112">
        <f>F102</f>
        <v>1003.11</v>
      </c>
      <c r="F102" s="165">
        <v>1003.11</v>
      </c>
      <c r="G102" s="356">
        <v>0</v>
      </c>
      <c r="H102" s="357"/>
      <c r="I102" s="357"/>
      <c r="J102" s="357"/>
      <c r="K102" s="358"/>
      <c r="L102" s="11">
        <v>0</v>
      </c>
      <c r="M102" s="11">
        <v>0</v>
      </c>
      <c r="N102" s="11">
        <v>0</v>
      </c>
      <c r="O102" s="214"/>
      <c r="Q102" s="4"/>
      <c r="R102" s="4"/>
      <c r="S102" s="4"/>
      <c r="T102" s="4"/>
      <c r="U102" s="4"/>
    </row>
    <row r="103" spans="1:21" ht="30" x14ac:dyDescent="0.25">
      <c r="A103" s="212"/>
      <c r="B103" s="215"/>
      <c r="C103" s="218"/>
      <c r="D103" s="30" t="s">
        <v>52</v>
      </c>
      <c r="E103" s="112">
        <f>F103+G103+L103+M103+N103</f>
        <v>124974.933</v>
      </c>
      <c r="F103" s="165">
        <v>24262.933000000001</v>
      </c>
      <c r="G103" s="356">
        <f>G101</f>
        <v>25178</v>
      </c>
      <c r="H103" s="357"/>
      <c r="I103" s="357"/>
      <c r="J103" s="357"/>
      <c r="K103" s="358"/>
      <c r="L103" s="11">
        <f>L101</f>
        <v>25178</v>
      </c>
      <c r="M103" s="11">
        <f>M101</f>
        <v>25178</v>
      </c>
      <c r="N103" s="11">
        <f>N101</f>
        <v>25178</v>
      </c>
      <c r="O103" s="215"/>
      <c r="Q103" s="4"/>
      <c r="R103" s="4"/>
      <c r="S103" s="4"/>
      <c r="T103" s="4"/>
      <c r="U103" s="4"/>
    </row>
    <row r="104" spans="1:21" ht="49.5" customHeight="1" x14ac:dyDescent="0.25">
      <c r="A104" s="225" t="s">
        <v>148</v>
      </c>
      <c r="B104" s="213" t="s">
        <v>43</v>
      </c>
      <c r="C104" s="216" t="s">
        <v>99</v>
      </c>
      <c r="D104" s="30" t="s">
        <v>70</v>
      </c>
      <c r="E104" s="112">
        <f>SUM(F104:N104)</f>
        <v>119065.71996</v>
      </c>
      <c r="F104" s="165">
        <f>F105+F106</f>
        <v>23037.719960000002</v>
      </c>
      <c r="G104" s="356">
        <v>24007</v>
      </c>
      <c r="H104" s="357"/>
      <c r="I104" s="357"/>
      <c r="J104" s="357"/>
      <c r="K104" s="358"/>
      <c r="L104" s="11">
        <v>24007</v>
      </c>
      <c r="M104" s="11">
        <v>24007</v>
      </c>
      <c r="N104" s="11">
        <v>24007</v>
      </c>
      <c r="O104" s="213" t="s">
        <v>43</v>
      </c>
      <c r="Q104" s="4"/>
      <c r="R104" s="4"/>
      <c r="S104" s="4"/>
      <c r="T104" s="4"/>
      <c r="U104" s="4"/>
    </row>
    <row r="105" spans="1:21" ht="30" x14ac:dyDescent="0.25">
      <c r="A105" s="211"/>
      <c r="B105" s="214"/>
      <c r="C105" s="217"/>
      <c r="D105" s="30" t="s">
        <v>18</v>
      </c>
      <c r="E105" s="112">
        <f>F105</f>
        <v>1003.11</v>
      </c>
      <c r="F105" s="165">
        <v>1003.11</v>
      </c>
      <c r="G105" s="356">
        <v>0</v>
      </c>
      <c r="H105" s="357"/>
      <c r="I105" s="357"/>
      <c r="J105" s="357"/>
      <c r="K105" s="358"/>
      <c r="L105" s="11">
        <v>0</v>
      </c>
      <c r="M105" s="11">
        <v>0</v>
      </c>
      <c r="N105" s="11">
        <v>0</v>
      </c>
      <c r="O105" s="214"/>
      <c r="Q105" s="4"/>
      <c r="R105" s="4"/>
      <c r="S105" s="4"/>
      <c r="T105" s="4"/>
      <c r="U105" s="4"/>
    </row>
    <row r="106" spans="1:21" ht="30" x14ac:dyDescent="0.25">
      <c r="A106" s="212"/>
      <c r="B106" s="215"/>
      <c r="C106" s="218"/>
      <c r="D106" s="30" t="s">
        <v>52</v>
      </c>
      <c r="E106" s="112">
        <f>F106+G106+L106+M106+N106</f>
        <v>118062.60996</v>
      </c>
      <c r="F106" s="165">
        <v>22034.609960000002</v>
      </c>
      <c r="G106" s="356">
        <f>G104</f>
        <v>24007</v>
      </c>
      <c r="H106" s="357"/>
      <c r="I106" s="357"/>
      <c r="J106" s="357"/>
      <c r="K106" s="358"/>
      <c r="L106" s="11">
        <f>L104</f>
        <v>24007</v>
      </c>
      <c r="M106" s="11">
        <f>M104</f>
        <v>24007</v>
      </c>
      <c r="N106" s="11">
        <f>N104</f>
        <v>24007</v>
      </c>
      <c r="O106" s="215"/>
      <c r="Q106" s="4"/>
      <c r="R106" s="4"/>
      <c r="S106" s="4"/>
      <c r="T106" s="4"/>
      <c r="U106" s="4"/>
    </row>
    <row r="107" spans="1:21" ht="49.5" customHeight="1" x14ac:dyDescent="0.25">
      <c r="A107" s="225" t="s">
        <v>149</v>
      </c>
      <c r="B107" s="213" t="s">
        <v>44</v>
      </c>
      <c r="C107" s="216" t="s">
        <v>99</v>
      </c>
      <c r="D107" s="30" t="s">
        <v>70</v>
      </c>
      <c r="E107" s="112">
        <f>SUM(F107:N107)</f>
        <v>130264.7727</v>
      </c>
      <c r="F107" s="165">
        <f>F108+F109</f>
        <v>26392.772700000001</v>
      </c>
      <c r="G107" s="356">
        <v>25968</v>
      </c>
      <c r="H107" s="357"/>
      <c r="I107" s="357"/>
      <c r="J107" s="357"/>
      <c r="K107" s="358"/>
      <c r="L107" s="11">
        <v>25968</v>
      </c>
      <c r="M107" s="11">
        <v>25968</v>
      </c>
      <c r="N107" s="11">
        <v>25968</v>
      </c>
      <c r="O107" s="213" t="s">
        <v>44</v>
      </c>
      <c r="Q107" s="4"/>
      <c r="R107" s="4"/>
      <c r="S107" s="4"/>
      <c r="T107" s="4"/>
      <c r="U107" s="4"/>
    </row>
    <row r="108" spans="1:21" ht="30" x14ac:dyDescent="0.25">
      <c r="A108" s="211"/>
      <c r="B108" s="214"/>
      <c r="C108" s="217"/>
      <c r="D108" s="30" t="s">
        <v>18</v>
      </c>
      <c r="E108" s="112">
        <f>F108</f>
        <v>1003.11</v>
      </c>
      <c r="F108" s="165">
        <v>1003.11</v>
      </c>
      <c r="G108" s="356">
        <v>0</v>
      </c>
      <c r="H108" s="357"/>
      <c r="I108" s="357"/>
      <c r="J108" s="357"/>
      <c r="K108" s="358"/>
      <c r="L108" s="11">
        <v>0</v>
      </c>
      <c r="M108" s="11">
        <v>0</v>
      </c>
      <c r="N108" s="11">
        <v>0</v>
      </c>
      <c r="O108" s="214"/>
      <c r="Q108" s="4"/>
      <c r="R108" s="4"/>
      <c r="S108" s="4"/>
      <c r="T108" s="4"/>
      <c r="U108" s="4"/>
    </row>
    <row r="109" spans="1:21" ht="30" x14ac:dyDescent="0.25">
      <c r="A109" s="212"/>
      <c r="B109" s="215"/>
      <c r="C109" s="218"/>
      <c r="D109" s="30" t="s">
        <v>52</v>
      </c>
      <c r="E109" s="112">
        <f>F109+G109+L109+M109+N109</f>
        <v>129261.6627</v>
      </c>
      <c r="F109" s="165">
        <v>25389.662700000001</v>
      </c>
      <c r="G109" s="356">
        <f>G107</f>
        <v>25968</v>
      </c>
      <c r="H109" s="357"/>
      <c r="I109" s="357"/>
      <c r="J109" s="357"/>
      <c r="K109" s="358"/>
      <c r="L109" s="11">
        <f>L107</f>
        <v>25968</v>
      </c>
      <c r="M109" s="11">
        <f>M107</f>
        <v>25968</v>
      </c>
      <c r="N109" s="11">
        <f>N107</f>
        <v>25968</v>
      </c>
      <c r="O109" s="215"/>
      <c r="Q109" s="4"/>
      <c r="R109" s="4"/>
      <c r="S109" s="4"/>
      <c r="T109" s="4"/>
      <c r="U109" s="4"/>
    </row>
    <row r="110" spans="1:21" ht="55.5" customHeight="1" x14ac:dyDescent="0.25">
      <c r="A110" s="225" t="s">
        <v>150</v>
      </c>
      <c r="B110" s="213" t="s">
        <v>45</v>
      </c>
      <c r="C110" s="216" t="s">
        <v>99</v>
      </c>
      <c r="D110" s="30" t="s">
        <v>70</v>
      </c>
      <c r="E110" s="112">
        <f>SUM(F110:N110)</f>
        <v>157614.1208</v>
      </c>
      <c r="F110" s="165">
        <f>F111+F112</f>
        <v>31122.120800000001</v>
      </c>
      <c r="G110" s="356">
        <v>31623</v>
      </c>
      <c r="H110" s="357"/>
      <c r="I110" s="357"/>
      <c r="J110" s="357"/>
      <c r="K110" s="358"/>
      <c r="L110" s="11">
        <v>31623</v>
      </c>
      <c r="M110" s="11">
        <v>31623</v>
      </c>
      <c r="N110" s="11">
        <v>31623</v>
      </c>
      <c r="O110" s="213" t="s">
        <v>45</v>
      </c>
      <c r="Q110" s="4"/>
      <c r="R110" s="4"/>
      <c r="S110" s="4"/>
      <c r="T110" s="4"/>
      <c r="U110" s="4"/>
    </row>
    <row r="111" spans="1:21" ht="55.5" customHeight="1" x14ac:dyDescent="0.25">
      <c r="A111" s="211"/>
      <c r="B111" s="214"/>
      <c r="C111" s="217"/>
      <c r="D111" s="30" t="s">
        <v>18</v>
      </c>
      <c r="E111" s="111">
        <f>F111</f>
        <v>1003.11</v>
      </c>
      <c r="F111" s="165">
        <v>1003.11</v>
      </c>
      <c r="G111" s="356">
        <v>0</v>
      </c>
      <c r="H111" s="357"/>
      <c r="I111" s="357"/>
      <c r="J111" s="357"/>
      <c r="K111" s="358"/>
      <c r="L111" s="19">
        <v>0</v>
      </c>
      <c r="M111" s="19">
        <v>0</v>
      </c>
      <c r="N111" s="19">
        <v>0</v>
      </c>
      <c r="O111" s="214"/>
      <c r="Q111" s="4"/>
      <c r="R111" s="4"/>
      <c r="S111" s="4"/>
      <c r="T111" s="4"/>
      <c r="U111" s="4"/>
    </row>
    <row r="112" spans="1:21" ht="55.5" customHeight="1" x14ac:dyDescent="0.25">
      <c r="A112" s="212"/>
      <c r="B112" s="215"/>
      <c r="C112" s="218"/>
      <c r="D112" s="30" t="s">
        <v>52</v>
      </c>
      <c r="E112" s="111">
        <f>F112+G112+L112+M112+N112</f>
        <v>156611.01079999999</v>
      </c>
      <c r="F112" s="165">
        <v>30119.0108</v>
      </c>
      <c r="G112" s="356">
        <f>G110</f>
        <v>31623</v>
      </c>
      <c r="H112" s="357"/>
      <c r="I112" s="357"/>
      <c r="J112" s="357"/>
      <c r="K112" s="358"/>
      <c r="L112" s="19">
        <f>L110</f>
        <v>31623</v>
      </c>
      <c r="M112" s="19">
        <f>M110</f>
        <v>31623</v>
      </c>
      <c r="N112" s="19">
        <f>N110</f>
        <v>31623</v>
      </c>
      <c r="O112" s="215"/>
      <c r="Q112" s="4"/>
      <c r="R112" s="4"/>
      <c r="S112" s="4"/>
      <c r="T112" s="4"/>
      <c r="U112" s="4"/>
    </row>
    <row r="113" spans="1:21" ht="57" customHeight="1" x14ac:dyDescent="0.25">
      <c r="A113" s="225" t="s">
        <v>151</v>
      </c>
      <c r="B113" s="213" t="s">
        <v>46</v>
      </c>
      <c r="C113" s="216" t="s">
        <v>99</v>
      </c>
      <c r="D113" s="30" t="s">
        <v>70</v>
      </c>
      <c r="E113" s="111">
        <f>SUM(F113:N113)</f>
        <v>125020.58934999999</v>
      </c>
      <c r="F113" s="174">
        <f>F114+F115</f>
        <v>25032.589350000002</v>
      </c>
      <c r="G113" s="356">
        <v>24997</v>
      </c>
      <c r="H113" s="357"/>
      <c r="I113" s="357"/>
      <c r="J113" s="357"/>
      <c r="K113" s="358"/>
      <c r="L113" s="19">
        <v>24997</v>
      </c>
      <c r="M113" s="19">
        <v>24997</v>
      </c>
      <c r="N113" s="19">
        <v>24997</v>
      </c>
      <c r="O113" s="213" t="s">
        <v>46</v>
      </c>
      <c r="Q113" s="4"/>
      <c r="R113" s="4"/>
      <c r="S113" s="4"/>
      <c r="T113" s="4"/>
      <c r="U113" s="4"/>
    </row>
    <row r="114" spans="1:21" ht="57" customHeight="1" x14ac:dyDescent="0.25">
      <c r="A114" s="211"/>
      <c r="B114" s="214"/>
      <c r="C114" s="217"/>
      <c r="D114" s="30" t="s">
        <v>18</v>
      </c>
      <c r="E114" s="112">
        <f>F114</f>
        <v>1003.11</v>
      </c>
      <c r="F114" s="165">
        <v>1003.11</v>
      </c>
      <c r="G114" s="356">
        <v>0</v>
      </c>
      <c r="H114" s="357"/>
      <c r="I114" s="357"/>
      <c r="J114" s="357"/>
      <c r="K114" s="358"/>
      <c r="L114" s="11">
        <v>0</v>
      </c>
      <c r="M114" s="11">
        <v>0</v>
      </c>
      <c r="N114" s="11">
        <v>0</v>
      </c>
      <c r="O114" s="214"/>
      <c r="Q114" s="4"/>
      <c r="R114" s="4"/>
      <c r="S114" s="4"/>
      <c r="T114" s="4"/>
      <c r="U114" s="4"/>
    </row>
    <row r="115" spans="1:21" ht="57" customHeight="1" x14ac:dyDescent="0.25">
      <c r="A115" s="212"/>
      <c r="B115" s="215"/>
      <c r="C115" s="218"/>
      <c r="D115" s="30" t="s">
        <v>52</v>
      </c>
      <c r="E115" s="112">
        <f>F115+G115+L115+M115+N115</f>
        <v>124017.47935000001</v>
      </c>
      <c r="F115" s="165">
        <v>24029.479350000001</v>
      </c>
      <c r="G115" s="356">
        <f>G113</f>
        <v>24997</v>
      </c>
      <c r="H115" s="357"/>
      <c r="I115" s="357"/>
      <c r="J115" s="357"/>
      <c r="K115" s="358"/>
      <c r="L115" s="11">
        <f>L113</f>
        <v>24997</v>
      </c>
      <c r="M115" s="11">
        <f>M113</f>
        <v>24997</v>
      </c>
      <c r="N115" s="11">
        <f>N113</f>
        <v>24997</v>
      </c>
      <c r="O115" s="215"/>
      <c r="Q115" s="4"/>
      <c r="R115" s="4"/>
      <c r="S115" s="4"/>
      <c r="T115" s="4"/>
      <c r="U115" s="4"/>
    </row>
    <row r="116" spans="1:21" ht="54.75" customHeight="1" x14ac:dyDescent="0.25">
      <c r="A116" s="310" t="s">
        <v>9</v>
      </c>
      <c r="B116" s="238" t="s">
        <v>76</v>
      </c>
      <c r="C116" s="217" t="s">
        <v>99</v>
      </c>
      <c r="D116" s="155" t="s">
        <v>70</v>
      </c>
      <c r="E116" s="29">
        <f>SUM(F116:N116)</f>
        <v>497694.99393</v>
      </c>
      <c r="F116" s="167">
        <f>F117+F118</f>
        <v>87686.993929999997</v>
      </c>
      <c r="G116" s="288">
        <f>G118</f>
        <v>102502</v>
      </c>
      <c r="H116" s="289"/>
      <c r="I116" s="289"/>
      <c r="J116" s="289"/>
      <c r="K116" s="290"/>
      <c r="L116" s="29">
        <f>L118</f>
        <v>102502</v>
      </c>
      <c r="M116" s="29">
        <f>M118</f>
        <v>102502</v>
      </c>
      <c r="N116" s="29">
        <f>N118</f>
        <v>102502</v>
      </c>
      <c r="O116" s="350" t="s">
        <v>57</v>
      </c>
      <c r="P116" s="5"/>
      <c r="Q116" s="4"/>
      <c r="R116" s="4"/>
      <c r="S116" s="4"/>
      <c r="T116" s="4"/>
      <c r="U116" s="4"/>
    </row>
    <row r="117" spans="1:21" ht="54.75" customHeight="1" x14ac:dyDescent="0.25">
      <c r="A117" s="310"/>
      <c r="B117" s="238"/>
      <c r="C117" s="217"/>
      <c r="D117" s="146" t="s">
        <v>156</v>
      </c>
      <c r="E117" s="29">
        <f>F117+G117+L117+M117+N117</f>
        <v>2615.26989</v>
      </c>
      <c r="F117" s="167">
        <v>2615.26989</v>
      </c>
      <c r="G117" s="288">
        <v>0</v>
      </c>
      <c r="H117" s="289"/>
      <c r="I117" s="289"/>
      <c r="J117" s="289"/>
      <c r="K117" s="290"/>
      <c r="L117" s="29">
        <v>0</v>
      </c>
      <c r="M117" s="29">
        <v>0</v>
      </c>
      <c r="N117" s="29">
        <v>0</v>
      </c>
      <c r="O117" s="350"/>
      <c r="P117" s="5"/>
      <c r="Q117" s="4"/>
      <c r="R117" s="4"/>
      <c r="S117" s="4"/>
      <c r="T117" s="4"/>
      <c r="U117" s="4"/>
    </row>
    <row r="118" spans="1:21" ht="54.75" customHeight="1" thickBot="1" x14ac:dyDescent="0.3">
      <c r="A118" s="349"/>
      <c r="B118" s="302"/>
      <c r="C118" s="242"/>
      <c r="D118" s="147" t="s">
        <v>28</v>
      </c>
      <c r="E118" s="63">
        <f>F118+G118+L118+M118+N118</f>
        <v>495079.72404</v>
      </c>
      <c r="F118" s="175">
        <v>85071.724040000001</v>
      </c>
      <c r="G118" s="269">
        <v>102502</v>
      </c>
      <c r="H118" s="270"/>
      <c r="I118" s="270"/>
      <c r="J118" s="270"/>
      <c r="K118" s="271"/>
      <c r="L118" s="63">
        <v>102502</v>
      </c>
      <c r="M118" s="63">
        <v>102502</v>
      </c>
      <c r="N118" s="63">
        <v>102502</v>
      </c>
      <c r="O118" s="351"/>
      <c r="P118" s="5"/>
      <c r="Q118" s="4"/>
      <c r="R118" s="4"/>
      <c r="S118" s="4"/>
      <c r="T118" s="4"/>
      <c r="U118" s="4"/>
    </row>
    <row r="119" spans="1:21" ht="46.5" customHeight="1" thickBot="1" x14ac:dyDescent="0.3">
      <c r="A119" s="352" t="s">
        <v>10</v>
      </c>
      <c r="B119" s="237" t="s">
        <v>77</v>
      </c>
      <c r="C119" s="303" t="s">
        <v>99</v>
      </c>
      <c r="D119" s="64" t="s">
        <v>70</v>
      </c>
      <c r="E119" s="63">
        <f>SUM(F119:N119)</f>
        <v>1597681.611</v>
      </c>
      <c r="F119" s="156">
        <f>F120+F121</f>
        <v>297637.61100000003</v>
      </c>
      <c r="G119" s="314">
        <f>G123</f>
        <v>325011</v>
      </c>
      <c r="H119" s="315"/>
      <c r="I119" s="315"/>
      <c r="J119" s="315"/>
      <c r="K119" s="316"/>
      <c r="L119" s="63">
        <f>L123</f>
        <v>325011</v>
      </c>
      <c r="M119" s="63">
        <f>M123</f>
        <v>325011</v>
      </c>
      <c r="N119" s="63">
        <f>N121</f>
        <v>325011</v>
      </c>
      <c r="O119" s="355" t="s">
        <v>57</v>
      </c>
      <c r="P119" s="5"/>
      <c r="Q119" s="4"/>
      <c r="R119" s="4"/>
      <c r="S119" s="4"/>
      <c r="T119" s="4"/>
      <c r="U119" s="4"/>
    </row>
    <row r="120" spans="1:21" ht="46.5" customHeight="1" x14ac:dyDescent="0.25">
      <c r="A120" s="353"/>
      <c r="B120" s="238"/>
      <c r="C120" s="304"/>
      <c r="D120" s="146" t="s">
        <v>156</v>
      </c>
      <c r="E120" s="29">
        <f>F120+G120+L120+M120+N120</f>
        <v>2946.0506</v>
      </c>
      <c r="F120" s="157">
        <f>F122</f>
        <v>2946.0506</v>
      </c>
      <c r="G120" s="265">
        <v>0</v>
      </c>
      <c r="H120" s="266"/>
      <c r="I120" s="266"/>
      <c r="J120" s="266"/>
      <c r="K120" s="268"/>
      <c r="L120" s="29">
        <v>0</v>
      </c>
      <c r="M120" s="29">
        <v>0</v>
      </c>
      <c r="N120" s="29">
        <v>0</v>
      </c>
      <c r="O120" s="350"/>
      <c r="P120" s="5"/>
      <c r="Q120" s="4"/>
      <c r="R120" s="4"/>
      <c r="S120" s="4"/>
      <c r="T120" s="4"/>
      <c r="U120" s="4"/>
    </row>
    <row r="121" spans="1:21" ht="57" customHeight="1" x14ac:dyDescent="0.25">
      <c r="A121" s="354"/>
      <c r="B121" s="312"/>
      <c r="C121" s="313"/>
      <c r="D121" s="146" t="s">
        <v>28</v>
      </c>
      <c r="E121" s="29">
        <f>F121+G121+L121+M121+N121</f>
        <v>1594735.5604000001</v>
      </c>
      <c r="F121" s="158">
        <f>F123</f>
        <v>294691.56040000002</v>
      </c>
      <c r="G121" s="288">
        <v>325011</v>
      </c>
      <c r="H121" s="289"/>
      <c r="I121" s="289"/>
      <c r="J121" s="289"/>
      <c r="K121" s="290"/>
      <c r="L121" s="29">
        <v>325011</v>
      </c>
      <c r="M121" s="29">
        <v>325011</v>
      </c>
      <c r="N121" s="29">
        <v>325011</v>
      </c>
      <c r="O121" s="350"/>
      <c r="P121" s="5"/>
      <c r="Q121" s="4"/>
      <c r="R121" s="4"/>
      <c r="S121" s="4"/>
      <c r="T121" s="4"/>
      <c r="U121" s="4"/>
    </row>
    <row r="122" spans="1:21" ht="49.5" customHeight="1" x14ac:dyDescent="0.25">
      <c r="A122" s="225" t="s">
        <v>112</v>
      </c>
      <c r="B122" s="213" t="s">
        <v>47</v>
      </c>
      <c r="C122" s="216" t="s">
        <v>99</v>
      </c>
      <c r="D122" s="54" t="s">
        <v>156</v>
      </c>
      <c r="E122" s="29">
        <f>F122+G122+L122+M122+N122</f>
        <v>2946.0506</v>
      </c>
      <c r="F122" s="165">
        <v>2946.0506</v>
      </c>
      <c r="G122" s="356">
        <v>0</v>
      </c>
      <c r="H122" s="357"/>
      <c r="I122" s="357"/>
      <c r="J122" s="357"/>
      <c r="K122" s="358"/>
      <c r="L122" s="45">
        <v>0</v>
      </c>
      <c r="M122" s="45">
        <v>0</v>
      </c>
      <c r="N122" s="45">
        <v>0</v>
      </c>
      <c r="O122" s="350"/>
      <c r="P122" s="5"/>
      <c r="Q122" s="4"/>
      <c r="R122" s="4"/>
      <c r="S122" s="4"/>
      <c r="T122" s="4"/>
      <c r="U122" s="4"/>
    </row>
    <row r="123" spans="1:21" ht="30.75" thickBot="1" x14ac:dyDescent="0.3">
      <c r="A123" s="240"/>
      <c r="B123" s="241"/>
      <c r="C123" s="242"/>
      <c r="D123" s="54" t="s">
        <v>52</v>
      </c>
      <c r="E123" s="29">
        <f>SUM(F123:N123)</f>
        <v>1594735.5604000001</v>
      </c>
      <c r="F123" s="176">
        <v>294691.56040000002</v>
      </c>
      <c r="G123" s="285">
        <v>325011</v>
      </c>
      <c r="H123" s="286"/>
      <c r="I123" s="286"/>
      <c r="J123" s="286"/>
      <c r="K123" s="287"/>
      <c r="L123" s="45">
        <v>325011</v>
      </c>
      <c r="M123" s="45">
        <v>325011</v>
      </c>
      <c r="N123" s="45">
        <v>325011</v>
      </c>
      <c r="O123" s="351"/>
      <c r="P123" s="5"/>
      <c r="Q123" s="4"/>
      <c r="R123" s="4"/>
      <c r="S123" s="4"/>
      <c r="T123" s="4"/>
      <c r="U123" s="4"/>
    </row>
    <row r="124" spans="1:21" ht="119.25" customHeight="1" thickBot="1" x14ac:dyDescent="0.3">
      <c r="A124" s="49" t="s">
        <v>11</v>
      </c>
      <c r="B124" s="65" t="s">
        <v>78</v>
      </c>
      <c r="C124" s="40" t="s">
        <v>99</v>
      </c>
      <c r="D124" s="56" t="s">
        <v>53</v>
      </c>
      <c r="E124" s="50">
        <f>F124+G124+L124+M124+N124</f>
        <v>1821513.0061599996</v>
      </c>
      <c r="F124" s="156">
        <f>F125+F126+F127+F128+F129</f>
        <v>347051.58812999999</v>
      </c>
      <c r="G124" s="383">
        <f t="shared" ref="G124:M124" si="7">G125+G126+G127+G128</f>
        <v>368342.21802999999</v>
      </c>
      <c r="H124" s="384"/>
      <c r="I124" s="384"/>
      <c r="J124" s="384"/>
      <c r="K124" s="385"/>
      <c r="L124" s="181">
        <f t="shared" si="7"/>
        <v>368106.39999999997</v>
      </c>
      <c r="M124" s="181">
        <f t="shared" si="7"/>
        <v>368106.39999999997</v>
      </c>
      <c r="N124" s="50">
        <f>N125+N126+N127+N128</f>
        <v>369906.39999999997</v>
      </c>
      <c r="O124" s="65"/>
      <c r="P124" s="5"/>
      <c r="Q124" s="4"/>
      <c r="R124" s="4"/>
      <c r="S124" s="4"/>
      <c r="T124" s="4"/>
      <c r="U124" s="4"/>
    </row>
    <row r="125" spans="1:21" ht="66" x14ac:dyDescent="0.25">
      <c r="A125" s="44" t="s">
        <v>23</v>
      </c>
      <c r="B125" s="96" t="s">
        <v>49</v>
      </c>
      <c r="C125" s="33" t="s">
        <v>99</v>
      </c>
      <c r="D125" s="54" t="s">
        <v>52</v>
      </c>
      <c r="E125" s="29">
        <f>F125+G125+L125+M125+N125</f>
        <v>169877.6</v>
      </c>
      <c r="F125" s="166">
        <v>32909.599999999999</v>
      </c>
      <c r="G125" s="282">
        <v>34242</v>
      </c>
      <c r="H125" s="283"/>
      <c r="I125" s="283"/>
      <c r="J125" s="283"/>
      <c r="K125" s="284"/>
      <c r="L125" s="45">
        <v>34242</v>
      </c>
      <c r="M125" s="45">
        <v>34242</v>
      </c>
      <c r="N125" s="45">
        <v>34242</v>
      </c>
      <c r="O125" s="96" t="s">
        <v>108</v>
      </c>
      <c r="P125" s="5"/>
      <c r="Q125" s="4"/>
      <c r="R125" s="4"/>
      <c r="S125" s="4"/>
      <c r="T125" s="4"/>
      <c r="U125" s="4"/>
    </row>
    <row r="126" spans="1:21" ht="139.5" customHeight="1" x14ac:dyDescent="0.25">
      <c r="A126" s="43" t="s">
        <v>24</v>
      </c>
      <c r="B126" s="37" t="s">
        <v>50</v>
      </c>
      <c r="C126" s="36" t="s">
        <v>99</v>
      </c>
      <c r="D126" s="31" t="s">
        <v>52</v>
      </c>
      <c r="E126" s="112">
        <f>F126+G126+L126+M126+N126</f>
        <v>937130.27797000017</v>
      </c>
      <c r="F126" s="165">
        <v>171393.25993999999</v>
      </c>
      <c r="G126" s="362">
        <v>191611.11803000001</v>
      </c>
      <c r="H126" s="363"/>
      <c r="I126" s="363"/>
      <c r="J126" s="363"/>
      <c r="K126" s="364"/>
      <c r="L126" s="11">
        <v>191375.3</v>
      </c>
      <c r="M126" s="11">
        <v>191375.3</v>
      </c>
      <c r="N126" s="11">
        <v>191375.3</v>
      </c>
      <c r="O126" s="37" t="s">
        <v>50</v>
      </c>
      <c r="P126" s="5"/>
      <c r="Q126" s="4"/>
      <c r="R126" s="4"/>
      <c r="S126" s="4"/>
      <c r="T126" s="4"/>
      <c r="U126" s="4"/>
    </row>
    <row r="127" spans="1:21" ht="102.75" customHeight="1" x14ac:dyDescent="0.25">
      <c r="A127" s="43" t="s">
        <v>113</v>
      </c>
      <c r="B127" s="37" t="s">
        <v>60</v>
      </c>
      <c r="C127" s="36" t="s">
        <v>99</v>
      </c>
      <c r="D127" s="31" t="s">
        <v>52</v>
      </c>
      <c r="E127" s="112">
        <f>F127+G127+L127+M127+N127</f>
        <v>586114.06319999998</v>
      </c>
      <c r="F127" s="165">
        <v>118234.86320000001</v>
      </c>
      <c r="G127" s="356">
        <v>116969.8</v>
      </c>
      <c r="H127" s="357"/>
      <c r="I127" s="357"/>
      <c r="J127" s="357"/>
      <c r="K127" s="358"/>
      <c r="L127" s="11">
        <v>116969.8</v>
      </c>
      <c r="M127" s="11">
        <v>116969.8</v>
      </c>
      <c r="N127" s="11">
        <v>116969.8</v>
      </c>
      <c r="O127" s="37" t="s">
        <v>109</v>
      </c>
      <c r="P127" s="5"/>
      <c r="Q127" s="4"/>
      <c r="R127" s="4"/>
      <c r="S127" s="4"/>
      <c r="T127" s="4"/>
      <c r="U127" s="4"/>
    </row>
    <row r="128" spans="1:21" ht="49.5" x14ac:dyDescent="0.25">
      <c r="A128" s="48" t="s">
        <v>114</v>
      </c>
      <c r="B128" s="62" t="s">
        <v>69</v>
      </c>
      <c r="C128" s="39" t="s">
        <v>99</v>
      </c>
      <c r="D128" s="32" t="s">
        <v>52</v>
      </c>
      <c r="E128" s="111">
        <f>SUM(F128:N128)</f>
        <v>128313.63100000001</v>
      </c>
      <c r="F128" s="165">
        <v>24436.431</v>
      </c>
      <c r="G128" s="362">
        <v>25519.3</v>
      </c>
      <c r="H128" s="363"/>
      <c r="I128" s="363"/>
      <c r="J128" s="363"/>
      <c r="K128" s="364"/>
      <c r="L128" s="180">
        <v>25519.3</v>
      </c>
      <c r="M128" s="180">
        <v>25519.3</v>
      </c>
      <c r="N128" s="19">
        <v>27319.3</v>
      </c>
      <c r="O128" s="62" t="s">
        <v>69</v>
      </c>
      <c r="P128" s="5"/>
      <c r="Q128" s="4"/>
      <c r="R128" s="4"/>
      <c r="S128" s="4"/>
      <c r="T128" s="4"/>
      <c r="U128" s="4"/>
    </row>
    <row r="129" spans="1:21" ht="53.25" customHeight="1" thickBot="1" x14ac:dyDescent="0.3">
      <c r="A129" s="48" t="s">
        <v>115</v>
      </c>
      <c r="B129" s="62" t="s">
        <v>117</v>
      </c>
      <c r="C129" s="39" t="s">
        <v>99</v>
      </c>
      <c r="D129" s="32" t="s">
        <v>52</v>
      </c>
      <c r="E129" s="111">
        <f>SUM(F129:N129)</f>
        <v>77.433989999999994</v>
      </c>
      <c r="F129" s="165">
        <v>77.433989999999994</v>
      </c>
      <c r="G129" s="285">
        <v>0</v>
      </c>
      <c r="H129" s="286"/>
      <c r="I129" s="286"/>
      <c r="J129" s="286"/>
      <c r="K129" s="287"/>
      <c r="L129" s="19">
        <v>0</v>
      </c>
      <c r="M129" s="19">
        <v>0</v>
      </c>
      <c r="N129" s="19">
        <v>0</v>
      </c>
      <c r="O129" s="62" t="s">
        <v>117</v>
      </c>
      <c r="P129" s="5"/>
      <c r="Q129" s="4"/>
      <c r="R129" s="4"/>
      <c r="S129" s="4"/>
      <c r="T129" s="4"/>
      <c r="U129" s="4"/>
    </row>
    <row r="130" spans="1:21" ht="118.5" customHeight="1" thickBot="1" x14ac:dyDescent="0.3">
      <c r="A130" s="49" t="s">
        <v>12</v>
      </c>
      <c r="B130" s="65" t="s">
        <v>79</v>
      </c>
      <c r="C130" s="40" t="s">
        <v>99</v>
      </c>
      <c r="D130" s="55" t="s">
        <v>52</v>
      </c>
      <c r="E130" s="50">
        <f t="shared" ref="E130:E136" si="8">F130+G130+L130+M130+N130</f>
        <v>3711.64</v>
      </c>
      <c r="F130" s="156">
        <v>743.64</v>
      </c>
      <c r="G130" s="314">
        <v>742</v>
      </c>
      <c r="H130" s="315"/>
      <c r="I130" s="315"/>
      <c r="J130" s="315"/>
      <c r="K130" s="316"/>
      <c r="L130" s="50">
        <v>742</v>
      </c>
      <c r="M130" s="50">
        <v>742</v>
      </c>
      <c r="N130" s="50">
        <v>742</v>
      </c>
      <c r="O130" s="122" t="s">
        <v>48</v>
      </c>
      <c r="P130" s="5"/>
      <c r="Q130" s="4"/>
      <c r="R130" s="4"/>
      <c r="S130" s="4"/>
      <c r="T130" s="4"/>
      <c r="U130" s="4"/>
    </row>
    <row r="131" spans="1:21" ht="72.75" customHeight="1" thickBot="1" x14ac:dyDescent="0.3">
      <c r="A131" s="49" t="s">
        <v>64</v>
      </c>
      <c r="B131" s="65" t="s">
        <v>90</v>
      </c>
      <c r="C131" s="40" t="s">
        <v>99</v>
      </c>
      <c r="D131" s="55" t="s">
        <v>52</v>
      </c>
      <c r="E131" s="50">
        <f t="shared" si="8"/>
        <v>444120.36379999999</v>
      </c>
      <c r="F131" s="156">
        <v>91148.363800000006</v>
      </c>
      <c r="G131" s="314">
        <v>88198</v>
      </c>
      <c r="H131" s="315"/>
      <c r="I131" s="315"/>
      <c r="J131" s="315"/>
      <c r="K131" s="316"/>
      <c r="L131" s="50">
        <v>88198</v>
      </c>
      <c r="M131" s="50">
        <v>88288</v>
      </c>
      <c r="N131" s="50">
        <v>88288</v>
      </c>
      <c r="O131" s="121" t="s">
        <v>152</v>
      </c>
      <c r="P131" s="5"/>
      <c r="Q131" s="4"/>
      <c r="R131" s="4"/>
      <c r="S131" s="4"/>
      <c r="T131" s="4"/>
      <c r="U131" s="4"/>
    </row>
    <row r="132" spans="1:21" ht="87" customHeight="1" thickBot="1" x14ac:dyDescent="0.3">
      <c r="A132" s="49" t="s">
        <v>66</v>
      </c>
      <c r="B132" s="65" t="s">
        <v>91</v>
      </c>
      <c r="C132" s="40" t="s">
        <v>99</v>
      </c>
      <c r="D132" s="55" t="s">
        <v>52</v>
      </c>
      <c r="E132" s="50">
        <f t="shared" si="8"/>
        <v>223019.06109999999</v>
      </c>
      <c r="F132" s="156">
        <v>52939.4611</v>
      </c>
      <c r="G132" s="314">
        <v>42519.9</v>
      </c>
      <c r="H132" s="315"/>
      <c r="I132" s="315"/>
      <c r="J132" s="315"/>
      <c r="K132" s="316"/>
      <c r="L132" s="50">
        <v>42519.9</v>
      </c>
      <c r="M132" s="50">
        <v>42519.9</v>
      </c>
      <c r="N132" s="50">
        <v>42519.9</v>
      </c>
      <c r="O132" s="121" t="s">
        <v>82</v>
      </c>
      <c r="P132" s="5"/>
      <c r="Q132" s="4"/>
      <c r="R132" s="4"/>
      <c r="S132" s="4"/>
      <c r="T132" s="4"/>
      <c r="U132" s="4"/>
    </row>
    <row r="133" spans="1:21" ht="135" customHeight="1" thickBot="1" x14ac:dyDescent="0.3">
      <c r="A133" s="49" t="s">
        <v>67</v>
      </c>
      <c r="B133" s="65" t="s">
        <v>116</v>
      </c>
      <c r="C133" s="40" t="s">
        <v>99</v>
      </c>
      <c r="D133" s="55" t="s">
        <v>52</v>
      </c>
      <c r="E133" s="50">
        <f t="shared" si="8"/>
        <v>1020400</v>
      </c>
      <c r="F133" s="156">
        <v>510200</v>
      </c>
      <c r="G133" s="314">
        <v>510200</v>
      </c>
      <c r="H133" s="315"/>
      <c r="I133" s="315"/>
      <c r="J133" s="315"/>
      <c r="K133" s="316"/>
      <c r="L133" s="50">
        <v>0</v>
      </c>
      <c r="M133" s="50">
        <v>0</v>
      </c>
      <c r="N133" s="50">
        <v>0</v>
      </c>
      <c r="O133" s="121" t="s">
        <v>68</v>
      </c>
      <c r="P133" s="5"/>
      <c r="Q133" s="4"/>
      <c r="R133" s="4"/>
      <c r="S133" s="4"/>
      <c r="T133" s="4"/>
      <c r="U133" s="4"/>
    </row>
    <row r="134" spans="1:21" ht="87" customHeight="1" thickBot="1" x14ac:dyDescent="0.3">
      <c r="A134" s="49" t="s">
        <v>19</v>
      </c>
      <c r="B134" s="65" t="s">
        <v>92</v>
      </c>
      <c r="C134" s="40" t="s">
        <v>99</v>
      </c>
      <c r="D134" s="55" t="s">
        <v>52</v>
      </c>
      <c r="E134" s="50">
        <f t="shared" si="8"/>
        <v>15965.355</v>
      </c>
      <c r="F134" s="156">
        <f>F135+F136</f>
        <v>7369.3549999999996</v>
      </c>
      <c r="G134" s="314">
        <f>G135+G136</f>
        <v>2149</v>
      </c>
      <c r="H134" s="315"/>
      <c r="I134" s="315"/>
      <c r="J134" s="315"/>
      <c r="K134" s="316"/>
      <c r="L134" s="50">
        <f>L135+L136</f>
        <v>2149</v>
      </c>
      <c r="M134" s="50">
        <f>M135+M136</f>
        <v>2149</v>
      </c>
      <c r="N134" s="50">
        <f>N135+N136</f>
        <v>2149</v>
      </c>
      <c r="O134" s="121"/>
      <c r="P134" s="5"/>
      <c r="Q134" s="4"/>
      <c r="R134" s="4"/>
      <c r="S134" s="4"/>
      <c r="T134" s="4"/>
      <c r="U134" s="4"/>
    </row>
    <row r="135" spans="1:21" ht="120" customHeight="1" thickBot="1" x14ac:dyDescent="0.3">
      <c r="A135" s="49" t="s">
        <v>6</v>
      </c>
      <c r="B135" s="65" t="s">
        <v>93</v>
      </c>
      <c r="C135" s="40" t="s">
        <v>99</v>
      </c>
      <c r="D135" s="55" t="s">
        <v>52</v>
      </c>
      <c r="E135" s="50">
        <f t="shared" si="8"/>
        <v>2897.7</v>
      </c>
      <c r="F135" s="156">
        <v>301.7</v>
      </c>
      <c r="G135" s="314">
        <v>649</v>
      </c>
      <c r="H135" s="315"/>
      <c r="I135" s="315"/>
      <c r="J135" s="315"/>
      <c r="K135" s="316"/>
      <c r="L135" s="50">
        <v>649</v>
      </c>
      <c r="M135" s="50">
        <v>649</v>
      </c>
      <c r="N135" s="50">
        <v>649</v>
      </c>
      <c r="O135" s="121" t="s">
        <v>110</v>
      </c>
      <c r="P135" s="5"/>
      <c r="Q135" s="4"/>
      <c r="R135" s="4"/>
      <c r="S135" s="4"/>
      <c r="T135" s="4"/>
      <c r="U135" s="4"/>
    </row>
    <row r="136" spans="1:21" ht="120" customHeight="1" thickBot="1" x14ac:dyDescent="0.3">
      <c r="A136" s="49" t="s">
        <v>89</v>
      </c>
      <c r="B136" s="65" t="s">
        <v>94</v>
      </c>
      <c r="C136" s="40" t="s">
        <v>99</v>
      </c>
      <c r="D136" s="55" t="s">
        <v>52</v>
      </c>
      <c r="E136" s="50">
        <f t="shared" si="8"/>
        <v>13067.654999999999</v>
      </c>
      <c r="F136" s="156">
        <v>7067.6549999999997</v>
      </c>
      <c r="G136" s="314">
        <v>1500</v>
      </c>
      <c r="H136" s="315"/>
      <c r="I136" s="315"/>
      <c r="J136" s="315"/>
      <c r="K136" s="316"/>
      <c r="L136" s="50">
        <v>1500</v>
      </c>
      <c r="M136" s="50">
        <v>1500</v>
      </c>
      <c r="N136" s="50">
        <v>1500</v>
      </c>
      <c r="O136" s="121" t="s">
        <v>105</v>
      </c>
      <c r="P136" s="5"/>
      <c r="Q136" s="4"/>
      <c r="R136" s="4"/>
      <c r="S136" s="4"/>
      <c r="T136" s="4"/>
      <c r="U136" s="4"/>
    </row>
    <row r="137" spans="1:21" ht="18" customHeight="1" x14ac:dyDescent="0.25">
      <c r="A137" s="346" t="s">
        <v>27</v>
      </c>
      <c r="B137" s="347"/>
      <c r="C137" s="347"/>
      <c r="D137" s="348"/>
      <c r="E137" s="17">
        <f>E138+E139</f>
        <v>12693922.445979999</v>
      </c>
      <c r="F137" s="157">
        <f>F138+F139</f>
        <v>2760389.3474300001</v>
      </c>
      <c r="G137" s="265">
        <f>G138+G139</f>
        <v>2804977.3045100002</v>
      </c>
      <c r="H137" s="266"/>
      <c r="I137" s="266"/>
      <c r="J137" s="266"/>
      <c r="K137" s="268"/>
      <c r="L137" s="17">
        <f>L138+L139</f>
        <v>2371169.128</v>
      </c>
      <c r="M137" s="17">
        <f>M138+M139</f>
        <v>2388200.5779999997</v>
      </c>
      <c r="N137" s="90">
        <f>N138+N139</f>
        <v>2343065.798</v>
      </c>
      <c r="O137" s="324"/>
      <c r="Q137" s="4"/>
      <c r="R137" s="4"/>
      <c r="S137" s="4"/>
      <c r="T137" s="4"/>
      <c r="U137" s="4"/>
    </row>
    <row r="138" spans="1:21" ht="18" customHeight="1" x14ac:dyDescent="0.25">
      <c r="A138" s="341" t="s">
        <v>156</v>
      </c>
      <c r="B138" s="341"/>
      <c r="C138" s="341"/>
      <c r="D138" s="342"/>
      <c r="E138" s="112">
        <f>F138+G138+L138+M138+N138</f>
        <v>26120.29004</v>
      </c>
      <c r="F138" s="158">
        <f>F55</f>
        <v>26120.29004</v>
      </c>
      <c r="G138" s="288">
        <f>G55</f>
        <v>0</v>
      </c>
      <c r="H138" s="289"/>
      <c r="I138" s="289"/>
      <c r="J138" s="289"/>
      <c r="K138" s="290"/>
      <c r="L138" s="112">
        <f>L55</f>
        <v>0</v>
      </c>
      <c r="M138" s="112">
        <f>M55</f>
        <v>0</v>
      </c>
      <c r="N138" s="148">
        <f>N55</f>
        <v>0</v>
      </c>
      <c r="O138" s="325"/>
      <c r="Q138" s="4"/>
      <c r="R138" s="4"/>
      <c r="S138" s="4"/>
      <c r="T138" s="4"/>
      <c r="U138" s="4"/>
    </row>
    <row r="139" spans="1:21" ht="30.75" customHeight="1" thickBot="1" x14ac:dyDescent="0.3">
      <c r="A139" s="327" t="s">
        <v>52</v>
      </c>
      <c r="B139" s="327"/>
      <c r="C139" s="327"/>
      <c r="D139" s="328"/>
      <c r="E139" s="114">
        <f>E134+E54</f>
        <v>12667802.15594</v>
      </c>
      <c r="F139" s="161">
        <f>F134+F56</f>
        <v>2734269.0573900002</v>
      </c>
      <c r="G139" s="269">
        <f>G134+G56</f>
        <v>2804977.3045100002</v>
      </c>
      <c r="H139" s="270"/>
      <c r="I139" s="270"/>
      <c r="J139" s="270"/>
      <c r="K139" s="271"/>
      <c r="L139" s="115">
        <f>L134+L56</f>
        <v>2371169.128</v>
      </c>
      <c r="M139" s="115">
        <f>M134+M56</f>
        <v>2388200.5779999997</v>
      </c>
      <c r="N139" s="116">
        <f>N134+N56</f>
        <v>2343065.798</v>
      </c>
      <c r="O139" s="326"/>
      <c r="P139" s="5"/>
      <c r="Q139" s="4"/>
      <c r="R139" s="4"/>
      <c r="S139" s="4"/>
      <c r="T139" s="4"/>
      <c r="U139" s="4"/>
    </row>
    <row r="140" spans="1:21" ht="30.75" customHeight="1" thickBot="1" x14ac:dyDescent="0.3">
      <c r="A140" s="329"/>
      <c r="B140" s="330"/>
      <c r="C140" s="330"/>
      <c r="D140" s="331"/>
      <c r="E140" s="110"/>
      <c r="F140" s="162"/>
      <c r="G140" s="343"/>
      <c r="H140" s="344"/>
      <c r="I140" s="344"/>
      <c r="J140" s="344"/>
      <c r="K140" s="345"/>
      <c r="L140" s="110"/>
      <c r="M140" s="110"/>
      <c r="N140" s="110"/>
      <c r="O140" s="60"/>
      <c r="P140" s="6"/>
      <c r="Q140" s="4"/>
      <c r="R140" s="4"/>
      <c r="S140" s="4"/>
      <c r="T140" s="4"/>
      <c r="U140" s="4"/>
    </row>
    <row r="141" spans="1:21" ht="30.75" customHeight="1" x14ac:dyDescent="0.25">
      <c r="A141" s="332" t="s">
        <v>14</v>
      </c>
      <c r="B141" s="333"/>
      <c r="C141" s="333"/>
      <c r="D141" s="334"/>
      <c r="E141" s="117">
        <f>SUM(F141:N141)</f>
        <v>15332146.726950001</v>
      </c>
      <c r="F141" s="163">
        <f>F143+F142</f>
        <v>2943388.6484400001</v>
      </c>
      <c r="G141" s="374">
        <f>G143+G142</f>
        <v>3388498.2195100002</v>
      </c>
      <c r="H141" s="375"/>
      <c r="I141" s="375"/>
      <c r="J141" s="375"/>
      <c r="K141" s="376"/>
      <c r="L141" s="117">
        <f t="shared" ref="L141:M141" si="9">L143+L142</f>
        <v>2997007.9130000002</v>
      </c>
      <c r="M141" s="117">
        <f t="shared" si="9"/>
        <v>3024193.3629999999</v>
      </c>
      <c r="N141" s="118">
        <f>N143+N142</f>
        <v>2979058.5830000001</v>
      </c>
      <c r="O141" s="335"/>
      <c r="Q141" s="4"/>
      <c r="R141" s="4"/>
      <c r="S141" s="4"/>
      <c r="T141" s="4"/>
      <c r="U141" s="4"/>
    </row>
    <row r="142" spans="1:21" ht="20.25" customHeight="1" x14ac:dyDescent="0.25">
      <c r="A142" s="338" t="s">
        <v>18</v>
      </c>
      <c r="B142" s="339"/>
      <c r="C142" s="339"/>
      <c r="D142" s="340"/>
      <c r="E142" s="61">
        <f>F142+G142+L142+M142+N142</f>
        <v>290420.29003999999</v>
      </c>
      <c r="F142" s="164">
        <f>F138+F37</f>
        <v>60404.29004</v>
      </c>
      <c r="G142" s="377">
        <f>G37</f>
        <v>57504</v>
      </c>
      <c r="H142" s="378"/>
      <c r="I142" s="378"/>
      <c r="J142" s="378"/>
      <c r="K142" s="379"/>
      <c r="L142" s="61">
        <f>L37</f>
        <v>57504</v>
      </c>
      <c r="M142" s="61">
        <f>M37</f>
        <v>57504</v>
      </c>
      <c r="N142" s="92">
        <f>N37</f>
        <v>57504</v>
      </c>
      <c r="O142" s="336"/>
      <c r="Q142" s="4"/>
      <c r="R142" s="4"/>
      <c r="S142" s="4"/>
      <c r="T142" s="4"/>
      <c r="U142" s="4"/>
    </row>
    <row r="143" spans="1:21" ht="42" customHeight="1" thickBot="1" x14ac:dyDescent="0.3">
      <c r="A143" s="318" t="s">
        <v>54</v>
      </c>
      <c r="B143" s="319"/>
      <c r="C143" s="319"/>
      <c r="D143" s="320"/>
      <c r="E143" s="119">
        <f>SUM(F143:N143)</f>
        <v>15041726.436910002</v>
      </c>
      <c r="F143" s="159">
        <f>F139+F44+F38</f>
        <v>2882984.3584000003</v>
      </c>
      <c r="G143" s="380">
        <f>G139+G52+G44+G38</f>
        <v>3330994.2195100002</v>
      </c>
      <c r="H143" s="381"/>
      <c r="I143" s="381"/>
      <c r="J143" s="381"/>
      <c r="K143" s="382"/>
      <c r="L143" s="119">
        <f>L139+L52+L44+L38</f>
        <v>2939503.9130000002</v>
      </c>
      <c r="M143" s="119">
        <f>M139+M52+M44+M38</f>
        <v>2966689.3629999999</v>
      </c>
      <c r="N143" s="120">
        <f>N139+N52+N44+N38</f>
        <v>2921554.5830000001</v>
      </c>
      <c r="O143" s="337"/>
      <c r="Q143" s="4"/>
      <c r="R143" s="4"/>
      <c r="S143" s="4"/>
      <c r="T143" s="4"/>
      <c r="U143" s="4"/>
    </row>
    <row r="144" spans="1:21" ht="24.75" customHeight="1" x14ac:dyDescent="0.25">
      <c r="A144" s="7"/>
      <c r="B144" s="85"/>
      <c r="C144" s="7"/>
      <c r="D144" s="7"/>
      <c r="E144" s="16"/>
      <c r="F144" s="16"/>
      <c r="G144" s="83"/>
      <c r="H144" s="83"/>
      <c r="I144" s="83"/>
      <c r="J144" s="83"/>
      <c r="K144" s="83"/>
      <c r="L144" s="16"/>
      <c r="M144" s="16"/>
      <c r="N144" s="16"/>
      <c r="O144" s="145" t="s">
        <v>153</v>
      </c>
      <c r="Q144" s="4"/>
      <c r="R144" s="4"/>
      <c r="S144" s="4"/>
      <c r="T144" s="4"/>
      <c r="U144" s="4"/>
    </row>
    <row r="145" spans="1:21" ht="23.25" customHeight="1" x14ac:dyDescent="0.25">
      <c r="A145" s="81"/>
      <c r="B145" s="84"/>
      <c r="C145" s="81"/>
      <c r="D145" s="81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1"/>
      <c r="Q145" s="4"/>
      <c r="R145" s="4"/>
      <c r="S145" s="4"/>
      <c r="T145" s="4"/>
      <c r="U145" s="4"/>
    </row>
    <row r="146" spans="1:21" ht="66.75" customHeight="1" x14ac:dyDescent="0.3">
      <c r="A146" s="321" t="s">
        <v>157</v>
      </c>
      <c r="B146" s="321"/>
      <c r="C146" s="321"/>
      <c r="D146" s="321"/>
      <c r="E146" s="81"/>
      <c r="F146" s="86"/>
      <c r="G146" s="144"/>
      <c r="H146" s="144"/>
      <c r="I146" s="144"/>
      <c r="J146" s="144"/>
      <c r="K146" s="144"/>
      <c r="L146" s="322" t="s">
        <v>81</v>
      </c>
      <c r="M146" s="322"/>
      <c r="N146" s="81"/>
      <c r="O146" s="34"/>
      <c r="Q146" s="4"/>
      <c r="R146" s="4"/>
      <c r="S146" s="4"/>
      <c r="T146" s="4"/>
      <c r="U146" s="4"/>
    </row>
    <row r="147" spans="1:21" ht="24.75" customHeight="1" x14ac:dyDescent="0.25">
      <c r="A147" s="81"/>
      <c r="B147" s="84"/>
      <c r="C147" s="81"/>
      <c r="D147" s="81"/>
      <c r="E147" s="81"/>
      <c r="F147" s="81"/>
      <c r="G147" s="84"/>
      <c r="H147" s="84"/>
      <c r="I147" s="84"/>
      <c r="J147" s="84"/>
      <c r="K147" s="84"/>
      <c r="L147" s="81"/>
      <c r="M147" s="81"/>
      <c r="N147" s="81"/>
      <c r="O147" s="81"/>
    </row>
    <row r="148" spans="1:21" ht="30" customHeight="1" x14ac:dyDescent="0.25">
      <c r="A148" s="321" t="s">
        <v>155</v>
      </c>
      <c r="B148" s="321"/>
      <c r="C148" s="321"/>
      <c r="D148" s="321"/>
      <c r="E148" s="9"/>
      <c r="F148" s="160"/>
      <c r="G148" s="143"/>
      <c r="H148" s="143"/>
      <c r="I148" s="143"/>
      <c r="J148" s="143"/>
      <c r="K148" s="143"/>
      <c r="L148" s="323" t="s">
        <v>154</v>
      </c>
      <c r="M148" s="323"/>
      <c r="O148" s="317"/>
    </row>
    <row r="149" spans="1:21" ht="9.75" customHeight="1" x14ac:dyDescent="0.25">
      <c r="A149" s="321"/>
      <c r="B149" s="321"/>
      <c r="C149" s="321"/>
      <c r="D149" s="321"/>
      <c r="E149" s="9"/>
      <c r="G149" s="143"/>
      <c r="H149" s="143"/>
      <c r="I149" s="143"/>
      <c r="J149" s="143"/>
      <c r="K149" s="143"/>
      <c r="L149" s="323"/>
      <c r="M149" s="323"/>
      <c r="O149" s="317"/>
    </row>
    <row r="150" spans="1:21" ht="27" customHeight="1" x14ac:dyDescent="0.25"/>
  </sheetData>
  <mergeCells count="318">
    <mergeCell ref="G126:K126"/>
    <mergeCell ref="G127:K127"/>
    <mergeCell ref="G128:K128"/>
    <mergeCell ref="G136:K136"/>
    <mergeCell ref="G114:K114"/>
    <mergeCell ref="G115:K115"/>
    <mergeCell ref="G116:K116"/>
    <mergeCell ref="G141:K141"/>
    <mergeCell ref="G142:K142"/>
    <mergeCell ref="G117:K117"/>
    <mergeCell ref="G118:K118"/>
    <mergeCell ref="G119:K119"/>
    <mergeCell ref="G121:K121"/>
    <mergeCell ref="G120:K120"/>
    <mergeCell ref="G122:K122"/>
    <mergeCell ref="G123:K123"/>
    <mergeCell ref="G124:K124"/>
    <mergeCell ref="G125:K125"/>
    <mergeCell ref="G64:K64"/>
    <mergeCell ref="G65:K65"/>
    <mergeCell ref="G66:K66"/>
    <mergeCell ref="G67:K67"/>
    <mergeCell ref="G68:K68"/>
    <mergeCell ref="G69:K69"/>
    <mergeCell ref="G70:K70"/>
    <mergeCell ref="G71:K71"/>
    <mergeCell ref="G80:K80"/>
    <mergeCell ref="G72:K72"/>
    <mergeCell ref="G73:K73"/>
    <mergeCell ref="G74:K74"/>
    <mergeCell ref="G75:K75"/>
    <mergeCell ref="G76:K76"/>
    <mergeCell ref="G77:K77"/>
    <mergeCell ref="G78:K78"/>
    <mergeCell ref="G79:K79"/>
    <mergeCell ref="G5:K5"/>
    <mergeCell ref="G4:K4"/>
    <mergeCell ref="G40:K40"/>
    <mergeCell ref="G31:K31"/>
    <mergeCell ref="H28:K28"/>
    <mergeCell ref="G27:K27"/>
    <mergeCell ref="G26:K26"/>
    <mergeCell ref="G25:K25"/>
    <mergeCell ref="G24:K24"/>
    <mergeCell ref="G23:K23"/>
    <mergeCell ref="H20:K20"/>
    <mergeCell ref="G37:K37"/>
    <mergeCell ref="G32:K32"/>
    <mergeCell ref="G28:G29"/>
    <mergeCell ref="G13:G14"/>
    <mergeCell ref="G9:G10"/>
    <mergeCell ref="C64:C66"/>
    <mergeCell ref="B64:B66"/>
    <mergeCell ref="A64:A66"/>
    <mergeCell ref="O64:O66"/>
    <mergeCell ref="A113:A115"/>
    <mergeCell ref="B113:B115"/>
    <mergeCell ref="C113:C115"/>
    <mergeCell ref="O113:O115"/>
    <mergeCell ref="A101:A103"/>
    <mergeCell ref="B101:B103"/>
    <mergeCell ref="C101:C103"/>
    <mergeCell ref="O101:O103"/>
    <mergeCell ref="A107:A109"/>
    <mergeCell ref="B107:B109"/>
    <mergeCell ref="C107:C109"/>
    <mergeCell ref="O107:O109"/>
    <mergeCell ref="B110:B112"/>
    <mergeCell ref="A110:A112"/>
    <mergeCell ref="C110:C112"/>
    <mergeCell ref="O110:O112"/>
    <mergeCell ref="A97:A99"/>
    <mergeCell ref="B97:B99"/>
    <mergeCell ref="C97:C99"/>
    <mergeCell ref="O97:O99"/>
    <mergeCell ref="O104:O106"/>
    <mergeCell ref="G97:K97"/>
    <mergeCell ref="G98:K98"/>
    <mergeCell ref="A91:A93"/>
    <mergeCell ref="B91:B93"/>
    <mergeCell ref="C91:C93"/>
    <mergeCell ref="O91:O93"/>
    <mergeCell ref="A94:A96"/>
    <mergeCell ref="B94:B96"/>
    <mergeCell ref="C94:C96"/>
    <mergeCell ref="O94:O96"/>
    <mergeCell ref="G91:K91"/>
    <mergeCell ref="G92:K92"/>
    <mergeCell ref="G93:K93"/>
    <mergeCell ref="G94:K94"/>
    <mergeCell ref="G95:K95"/>
    <mergeCell ref="G96:K96"/>
    <mergeCell ref="G99:K99"/>
    <mergeCell ref="G100:K100"/>
    <mergeCell ref="G101:K101"/>
    <mergeCell ref="G102:K102"/>
    <mergeCell ref="O85:O87"/>
    <mergeCell ref="O88:O90"/>
    <mergeCell ref="A88:A90"/>
    <mergeCell ref="B88:B90"/>
    <mergeCell ref="C88:C90"/>
    <mergeCell ref="G89:K89"/>
    <mergeCell ref="G90:K90"/>
    <mergeCell ref="G85:K85"/>
    <mergeCell ref="G86:K86"/>
    <mergeCell ref="G87:K87"/>
    <mergeCell ref="G88:K88"/>
    <mergeCell ref="O67:O69"/>
    <mergeCell ref="A82:A84"/>
    <mergeCell ref="B82:B84"/>
    <mergeCell ref="C82:C84"/>
    <mergeCell ref="O82:O84"/>
    <mergeCell ref="A73:A75"/>
    <mergeCell ref="B73:B75"/>
    <mergeCell ref="C73:C75"/>
    <mergeCell ref="O73:O75"/>
    <mergeCell ref="A70:A72"/>
    <mergeCell ref="B70:B72"/>
    <mergeCell ref="C70:C72"/>
    <mergeCell ref="O70:O72"/>
    <mergeCell ref="A79:A81"/>
    <mergeCell ref="B79:B81"/>
    <mergeCell ref="C79:C81"/>
    <mergeCell ref="O79:O81"/>
    <mergeCell ref="C76:C78"/>
    <mergeCell ref="B76:B78"/>
    <mergeCell ref="A76:A78"/>
    <mergeCell ref="O76:O78"/>
    <mergeCell ref="A67:A69"/>
    <mergeCell ref="B67:B69"/>
    <mergeCell ref="C67:C69"/>
    <mergeCell ref="A85:A87"/>
    <mergeCell ref="B85:B87"/>
    <mergeCell ref="C85:C87"/>
    <mergeCell ref="A104:A106"/>
    <mergeCell ref="B104:B106"/>
    <mergeCell ref="C104:C106"/>
    <mergeCell ref="C116:C118"/>
    <mergeCell ref="B116:B118"/>
    <mergeCell ref="A116:A118"/>
    <mergeCell ref="O116:O118"/>
    <mergeCell ref="B119:B121"/>
    <mergeCell ref="A119:A121"/>
    <mergeCell ref="C119:C121"/>
    <mergeCell ref="B122:B123"/>
    <mergeCell ref="A122:A123"/>
    <mergeCell ref="C122:C123"/>
    <mergeCell ref="O119:O123"/>
    <mergeCell ref="A143:D143"/>
    <mergeCell ref="A146:D146"/>
    <mergeCell ref="L146:M146"/>
    <mergeCell ref="A148:D149"/>
    <mergeCell ref="L148:M149"/>
    <mergeCell ref="O137:O139"/>
    <mergeCell ref="A139:D139"/>
    <mergeCell ref="A140:D140"/>
    <mergeCell ref="A141:D141"/>
    <mergeCell ref="O141:O143"/>
    <mergeCell ref="A142:D142"/>
    <mergeCell ref="A138:D138"/>
    <mergeCell ref="G137:K137"/>
    <mergeCell ref="G138:K138"/>
    <mergeCell ref="G139:K139"/>
    <mergeCell ref="G140:K140"/>
    <mergeCell ref="A137:D137"/>
    <mergeCell ref="G143:K143"/>
    <mergeCell ref="G58:K58"/>
    <mergeCell ref="G129:K129"/>
    <mergeCell ref="G130:K130"/>
    <mergeCell ref="G131:K131"/>
    <mergeCell ref="G132:K132"/>
    <mergeCell ref="G133:K133"/>
    <mergeCell ref="G134:K134"/>
    <mergeCell ref="G135:K135"/>
    <mergeCell ref="O148:O149"/>
    <mergeCell ref="G108:K108"/>
    <mergeCell ref="G109:K109"/>
    <mergeCell ref="G110:K110"/>
    <mergeCell ref="G111:K111"/>
    <mergeCell ref="G112:K112"/>
    <mergeCell ref="G113:K113"/>
    <mergeCell ref="G81:K81"/>
    <mergeCell ref="G82:K82"/>
    <mergeCell ref="G83:K83"/>
    <mergeCell ref="G84:K84"/>
    <mergeCell ref="G103:K103"/>
    <mergeCell ref="G104:K104"/>
    <mergeCell ref="G105:K105"/>
    <mergeCell ref="G106:K106"/>
    <mergeCell ref="G107:K107"/>
    <mergeCell ref="G59:K59"/>
    <mergeCell ref="G60:K60"/>
    <mergeCell ref="G61:K61"/>
    <mergeCell ref="G62:K62"/>
    <mergeCell ref="G63:K63"/>
    <mergeCell ref="E46:N46"/>
    <mergeCell ref="E47:N47"/>
    <mergeCell ref="E48:N48"/>
    <mergeCell ref="E49:N49"/>
    <mergeCell ref="E50:N50"/>
    <mergeCell ref="E52:N52"/>
    <mergeCell ref="A53:O53"/>
    <mergeCell ref="A54:A56"/>
    <mergeCell ref="B54:B56"/>
    <mergeCell ref="C54:C56"/>
    <mergeCell ref="O54:O56"/>
    <mergeCell ref="A61:A63"/>
    <mergeCell ref="B61:B63"/>
    <mergeCell ref="C61:C63"/>
    <mergeCell ref="O58:O63"/>
    <mergeCell ref="G54:K54"/>
    <mergeCell ref="G55:K55"/>
    <mergeCell ref="G56:K56"/>
    <mergeCell ref="G57:K57"/>
    <mergeCell ref="A51:D51"/>
    <mergeCell ref="E51:N51"/>
    <mergeCell ref="A43:D43"/>
    <mergeCell ref="G43:K43"/>
    <mergeCell ref="G44:K44"/>
    <mergeCell ref="O43:O44"/>
    <mergeCell ref="A44:D44"/>
    <mergeCell ref="A45:O45"/>
    <mergeCell ref="A38:D38"/>
    <mergeCell ref="A39:O39"/>
    <mergeCell ref="G38:K38"/>
    <mergeCell ref="G41:K41"/>
    <mergeCell ref="G42:K42"/>
    <mergeCell ref="O51:O52"/>
    <mergeCell ref="A52:D52"/>
    <mergeCell ref="L33:L34"/>
    <mergeCell ref="M33:M34"/>
    <mergeCell ref="N33:N34"/>
    <mergeCell ref="O33:O35"/>
    <mergeCell ref="A36:D36"/>
    <mergeCell ref="O36:O38"/>
    <mergeCell ref="A37:D37"/>
    <mergeCell ref="A32:A35"/>
    <mergeCell ref="B33:B35"/>
    <mergeCell ref="C33:C35"/>
    <mergeCell ref="D33:D35"/>
    <mergeCell ref="F33:F34"/>
    <mergeCell ref="E33:E34"/>
    <mergeCell ref="G33:G34"/>
    <mergeCell ref="H33:K33"/>
    <mergeCell ref="G36:K36"/>
    <mergeCell ref="L28:L29"/>
    <mergeCell ref="M28:M29"/>
    <mergeCell ref="N28:N29"/>
    <mergeCell ref="O28:O30"/>
    <mergeCell ref="B26:B27"/>
    <mergeCell ref="O26:O27"/>
    <mergeCell ref="A27:A30"/>
    <mergeCell ref="B28:B30"/>
    <mergeCell ref="C28:C30"/>
    <mergeCell ref="D28:D30"/>
    <mergeCell ref="E28:E29"/>
    <mergeCell ref="F28:F29"/>
    <mergeCell ref="M16:M17"/>
    <mergeCell ref="N16:N17"/>
    <mergeCell ref="O16:O18"/>
    <mergeCell ref="A23:A25"/>
    <mergeCell ref="C23:C24"/>
    <mergeCell ref="G20:G21"/>
    <mergeCell ref="L20:L21"/>
    <mergeCell ref="M20:M21"/>
    <mergeCell ref="N20:N21"/>
    <mergeCell ref="O20:O22"/>
    <mergeCell ref="A21:A22"/>
    <mergeCell ref="B20:B22"/>
    <mergeCell ref="C20:C22"/>
    <mergeCell ref="D20:D22"/>
    <mergeCell ref="E20:E21"/>
    <mergeCell ref="F20:F21"/>
    <mergeCell ref="B23:B25"/>
    <mergeCell ref="G19:K19"/>
    <mergeCell ref="A12:A18"/>
    <mergeCell ref="B16:B18"/>
    <mergeCell ref="C16:C18"/>
    <mergeCell ref="D16:D18"/>
    <mergeCell ref="E16:E17"/>
    <mergeCell ref="F16:F17"/>
    <mergeCell ref="G16:G17"/>
    <mergeCell ref="H16:K16"/>
    <mergeCell ref="L16:L17"/>
    <mergeCell ref="H13:K13"/>
    <mergeCell ref="G12:K12"/>
    <mergeCell ref="L13:L14"/>
    <mergeCell ref="M13:M14"/>
    <mergeCell ref="N13:N14"/>
    <mergeCell ref="O13:O15"/>
    <mergeCell ref="B13:B15"/>
    <mergeCell ref="C13:C15"/>
    <mergeCell ref="D13:D15"/>
    <mergeCell ref="E13:E14"/>
    <mergeCell ref="F13:F14"/>
    <mergeCell ref="L9:L10"/>
    <mergeCell ref="M9:M10"/>
    <mergeCell ref="N9:N10"/>
    <mergeCell ref="O9:O11"/>
    <mergeCell ref="A6:O6"/>
    <mergeCell ref="A8:A11"/>
    <mergeCell ref="B9:B11"/>
    <mergeCell ref="C9:C11"/>
    <mergeCell ref="D9:D11"/>
    <mergeCell ref="E9:E10"/>
    <mergeCell ref="F9:F10"/>
    <mergeCell ref="H9:K9"/>
    <mergeCell ref="G8:K8"/>
    <mergeCell ref="G7:K7"/>
    <mergeCell ref="M1:O1"/>
    <mergeCell ref="B2:O2"/>
    <mergeCell ref="A3:A4"/>
    <mergeCell ref="B3:B4"/>
    <mergeCell ref="C3:C4"/>
    <mergeCell ref="D3:D4"/>
    <mergeCell ref="E3:E4"/>
    <mergeCell ref="F3:N3"/>
    <mergeCell ref="O3:O4"/>
  </mergeCells>
  <printOptions horizontalCentered="1"/>
  <pageMargins left="0.27559055118110237" right="0.23622047244094491" top="0.59055118110236227" bottom="0.35433070866141736" header="3.937007874015748E-2" footer="0.11811023622047245"/>
  <pageSetup paperSize="9" scale="50" fitToHeight="0" orientation="landscape" r:id="rId1"/>
  <headerFooter differentFirst="1">
    <oddHeader>&amp;C&amp;P</oddHeader>
  </headerFooter>
  <rowBreaks count="5" manualBreakCount="5">
    <brk id="19" max="14" man="1"/>
    <brk id="38" max="14" man="1"/>
    <brk id="84" max="14" man="1"/>
    <brk id="123" max="14" man="1"/>
    <brk id="1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МП12 2023-2027 (2)</vt:lpstr>
      <vt:lpstr>'МП12 2023-2027 (2)'!Заголовки_для_печати</vt:lpstr>
      <vt:lpstr>'МП12 2023-2027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Подстяжонок Михаил Игоревич</cp:lastModifiedBy>
  <cp:lastPrinted>2024-03-13T11:40:16Z</cp:lastPrinted>
  <dcterms:created xsi:type="dcterms:W3CDTF">2019-03-25T10:11:16Z</dcterms:created>
  <dcterms:modified xsi:type="dcterms:W3CDTF">2024-03-14T14:31:00Z</dcterms:modified>
</cp:coreProperties>
</file>