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225" windowWidth="11895" windowHeight="12585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6" i="1" l="1"/>
  <c r="L64" i="1" l="1"/>
  <c r="K64" i="1"/>
  <c r="H58" i="1"/>
  <c r="I63" i="1"/>
  <c r="H63" i="1"/>
  <c r="G63" i="1"/>
  <c r="F63" i="1"/>
  <c r="K63" i="1" s="1"/>
  <c r="L63" i="1" l="1"/>
  <c r="F61" i="1"/>
  <c r="F58" i="1"/>
  <c r="F53" i="1"/>
  <c r="F48" i="1"/>
  <c r="F46" i="1"/>
  <c r="F43" i="1"/>
  <c r="F36" i="1"/>
  <c r="F32" i="1"/>
  <c r="F27" i="1"/>
  <c r="F20" i="1"/>
  <c r="F16" i="1"/>
  <c r="F14" i="1"/>
  <c r="H61" i="1"/>
  <c r="H53" i="1"/>
  <c r="H48" i="1"/>
  <c r="H46" i="1"/>
  <c r="H43" i="1"/>
  <c r="H36" i="1"/>
  <c r="H32" i="1"/>
  <c r="H27" i="1"/>
  <c r="H20" i="1"/>
  <c r="H16" i="1"/>
  <c r="H14" i="1"/>
  <c r="H6" i="1"/>
  <c r="H65" i="1" l="1"/>
  <c r="F65" i="1"/>
  <c r="G61" i="1"/>
  <c r="G58" i="1"/>
  <c r="G53" i="1"/>
  <c r="G48" i="1"/>
  <c r="G46" i="1"/>
  <c r="G43" i="1"/>
  <c r="G36" i="1"/>
  <c r="G32" i="1"/>
  <c r="G27" i="1"/>
  <c r="G20" i="1"/>
  <c r="G16" i="1"/>
  <c r="G14" i="1"/>
  <c r="G65" i="1" l="1"/>
  <c r="I33" i="1"/>
  <c r="I22" i="1"/>
  <c r="I21" i="1"/>
  <c r="I8" i="1"/>
  <c r="I47" i="1"/>
  <c r="L35" i="1"/>
  <c r="L18" i="1" l="1"/>
  <c r="K18" i="1"/>
  <c r="L16" i="1" l="1"/>
  <c r="K16" i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C14" i="1"/>
  <c r="D6" i="1"/>
  <c r="E6" i="1"/>
  <c r="I6" i="1" l="1"/>
  <c r="L6" i="1"/>
  <c r="K6" i="1"/>
  <c r="I16" i="1"/>
  <c r="D65" i="1"/>
  <c r="E65" i="1"/>
  <c r="C65" i="1"/>
  <c r="L65" i="1" l="1"/>
  <c r="K65" i="1"/>
  <c r="I65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<sst xmlns="http://schemas.openxmlformats.org/spreadsheetml/2006/main" count="134" uniqueCount="134">
  <si>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</si>
  <si>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</si>
  <si>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</si>
  <si>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</si>
  <si>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</si>
  <si>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</si>
  <si>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</si>
  <si>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</si>
  <si>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</si>
  <si>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</si>
  <si>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</si>
  <si>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</si>
  <si>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</si>
  <si>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</si>
  <si>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</si>
  <si>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</si>
  <si>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</si>
  <si>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</si>
  <si>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</si>
  <si>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</si>
  <si>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</si>
  <si>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</si>
  <si>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</si>
  <si>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</si>
  <si>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</si>
  <si>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</si>
  <si>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</si>
  <si>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</si>
  <si>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</si>
  <si>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</si>
  <si>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</si>
  <si>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</si>
  <si>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</si>
  <si>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</si>
  <si>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</si>
  <si>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</si>
  <si>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</si>
  <si>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</si>
  <si>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</si>
  <si>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</si>
  <si>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</si>
  <si>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</si>
  <si>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</si>
  <si>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</si>
  <si>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</si>
  <si>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</si>
  <si>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</si>
  <si>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</si>
  <si>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</si>
  <si>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</si>
  <si>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</si>
  <si>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</si>
  <si>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</si>
  <si>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</si>
  <si>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</si>
  <si>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</si>
  <si>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</si>
  <si>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</si>
  <si>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</si>
  <si>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</si>
  <si>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</si>
  <si>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</si>
  <si>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</si>
  <si>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</si>
  <si>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</si>
  <si>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</si>
  <si>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</si>
  <si>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</si>
  <si>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</si>
  <si>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</si>
  <si>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</si>
  <si>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</si>
  <si>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</si>
  <si>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</si>
  <si>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</si>
  <si>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</si>
  <si>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</si>
  <si>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</si>
  <si>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</si>
  <si>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</si>
  <si>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</si>
  <si>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</si>
  <si>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</si>
  <si>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</si>
  <si>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</si>
  <si>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</si>
  <si>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</si>
  <si>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</si>
  <si>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</si>
  <si>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</si>
  <si>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</si>
  <si>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</si>
  <si>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</si>
  <si>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</si>
  <si>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</si>
  <si>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</si>
  <si>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</si>
  <si>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</si>
  <si>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</si>
  <si>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</si>
  <si>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</si>
  <si>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</si>
  <si>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</si>
  <si>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</si>
  <si>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</si>
  <si>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</si>
  <si>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</si>
  <si>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</si>
  <si>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</si>
  <si>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</si>
  <si>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</si>
  <si>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</si>
  <si>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</si>
  <si>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</si>
  <si>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</si>
  <si>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</si>
  <si>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</si>
  <si>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</si>
  <si>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</si>
  <si>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</si>
  <si>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</si>
  <si>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</si>
  <si>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</si>
  <si>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План на 2023 год</t>
  </si>
  <si>
    <t xml:space="preserve">       000 1400 0000000000 000</t>
  </si>
  <si>
    <t xml:space="preserve">       000 1403 0000000000 000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</si>
  <si>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</si>
  <si>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</si>
  <si>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% исполнения плана 2023 года</t>
  </si>
  <si>
    <t>ВСЕГО:</t>
  </si>
  <si>
    <t>за 9 месяцев 2023 года</t>
  </si>
  <si>
    <t>Кассовый план на 9 месяцев 2023 года</t>
  </si>
  <si>
    <t>Исполнено за 9 месяцев 2023 года</t>
  </si>
  <si>
    <t>% исполнения кассового плана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</si>
</sst>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.00_ ;[Red]\-#,##0.00\ "/>
    <numFmt numFmtId="166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0" xfId="0" applyNumberFormat="1" applyFont="1" applyFill="1" applyAlignment="1" applyProtection="1">
      <alignment horizont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54" zoomScaleNormal="100" workbookViewId="0">
      <selection activeCell="L65" sqref="F6:L65"/>
    </sheetView>
  </sheetViews>
  <sheetFormatPr defaultColWidth="8.85546875" defaultRowHeight="15" x14ac:dyDescent="0.25"/>
  <cols>
    <col min="1" max="1" width="41.5703125" style="1" customWidth="1"/>
    <col min="2" max="2" width="29.5703125" style="1" customWidth="1"/>
    <col min="3" max="4" width="18.140625" style="1" hidden="1" customWidth="1"/>
    <col min="5" max="5" width="16.28515625" style="1" hidden="1" customWidth="1"/>
    <col min="6" max="7" width="18.28515625" style="1" customWidth="1"/>
    <col min="8" max="8" width="17.140625" style="1" customWidth="1"/>
    <col min="9" max="9" width="13.5703125" style="1" hidden="1" customWidth="1"/>
    <col min="10" max="10" width="9.85546875" style="1" hidden="1" customWidth="1"/>
    <col min="11" max="11" width="18.140625" style="1" customWidth="1"/>
    <col min="12" max="12" width="19.7109375" style="1" customWidth="1"/>
    <col min="13" max="16384" width="8.85546875" style="1"/>
  </cols>
  <sheetData>
    <row r="1" spans="1:12" ht="45.75" customHeight="1" x14ac:dyDescent="0.25">
      <c r="B1" s="14" t="s">
        <v>118</v>
      </c>
      <c r="C1" s="14"/>
      <c r="D1" s="14"/>
      <c r="E1" s="14"/>
      <c r="F1" s="14"/>
      <c r="G1" s="14"/>
      <c r="H1" s="14"/>
      <c r="I1" s="14"/>
      <c r="J1" s="14"/>
    </row>
    <row r="2" spans="1:12" ht="19.149999999999999" customHeight="1" x14ac:dyDescent="0.25">
      <c r="B2" s="14" t="s">
        <v>130</v>
      </c>
      <c r="C2" s="14"/>
      <c r="D2" s="14"/>
      <c r="E2" s="14"/>
      <c r="F2" s="14"/>
      <c r="G2" s="14"/>
      <c r="H2" s="14"/>
      <c r="I2" s="14"/>
      <c r="J2" s="14"/>
    </row>
    <row r="3" spans="1:12" ht="19.149999999999999" customHeight="1" x14ac:dyDescent="0.25">
      <c r="A3" s="1" t="s">
        <v>117</v>
      </c>
      <c r="B3" s="12"/>
      <c r="C3" s="13"/>
      <c r="D3" s="13"/>
    </row>
    <row r="4" spans="1:12" ht="59.25" customHeight="1" x14ac:dyDescent="0.25">
      <c r="A4" s="11" t="s">
        <v>0</v>
      </c>
      <c r="B4" s="11"/>
      <c r="C4" s="2" t="s">
        <v>110</v>
      </c>
      <c r="D4" s="2" t="s">
        <v>111</v>
      </c>
      <c r="E4" s="2" t="s">
        <v>112</v>
      </c>
      <c r="F4" s="2" t="s">
        <v>123</v>
      </c>
      <c r="G4" s="2" t="s">
        <v>131</v>
      </c>
      <c r="H4" s="2" t="s">
        <v>132</v>
      </c>
      <c r="I4" s="2" t="s">
        <v>115</v>
      </c>
      <c r="J4" s="2" t="s">
        <v>122</v>
      </c>
      <c r="K4" s="2" t="s">
        <v>128</v>
      </c>
      <c r="L4" s="2" t="s">
        <v>133</v>
      </c>
    </row>
    <row r="5" spans="1:12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6</v>
      </c>
      <c r="L5" s="4">
        <v>7</v>
      </c>
    </row>
    <row r="6" spans="1:12" ht="28.5" x14ac:dyDescent="0.25">
      <c r="A6" s="5" t="s">
        <v>56</v>
      </c>
      <c r="B6" s="6" t="s">
        <v>1</v>
      </c>
      <c r="C6" s="7">
        <f>SUM(C7:C13)</f>
        <v>2806.9189999999999</v>
      </c>
      <c r="D6" s="7">
        <f t="shared" ref="D6:E6" si="0">SUM(D7:D13)</f>
        <v>794.40200000000004</v>
      </c>
      <c r="E6" s="7">
        <f t="shared" si="0"/>
        <v>567.327</v>
      </c>
      <c r="F6" s="15">
        <f>SUM(F7:F13)</f>
        <v>3118.24</v>
      </c>
      <c r="G6" s="15">
        <v>2419.64</v>
      </c>
      <c r="H6" s="15">
        <f t="shared" ref="H6" si="1">SUM(H7:H13)</f>
        <v>2163.15</v>
      </c>
      <c r="I6" s="16">
        <f>E6*100/C6</f>
        <v>20.211733933184391</v>
      </c>
      <c r="J6" s="16">
        <v>71.62653399668325</v>
      </c>
      <c r="K6" s="16">
        <f>H6*100/F6</f>
        <v>69.370863050951826</v>
      </c>
      <c r="L6" s="16">
        <f>H6*100/G6</f>
        <v>89.39966275974939</v>
      </c>
    </row>
    <row r="7" spans="1:12" ht="45" x14ac:dyDescent="0.25">
      <c r="A7" s="8" t="s">
        <v>57</v>
      </c>
      <c r="B7" s="9" t="s">
        <v>2</v>
      </c>
      <c r="C7" s="10">
        <v>6.1550000000000002</v>
      </c>
      <c r="D7" s="10">
        <v>2.5449999999999999</v>
      </c>
      <c r="E7" s="10">
        <v>0.92600000000000005</v>
      </c>
      <c r="F7" s="17">
        <v>6.8109999999999999</v>
      </c>
      <c r="G7" s="17">
        <v>5.64</v>
      </c>
      <c r="H7" s="17">
        <v>3.5489999999999999</v>
      </c>
      <c r="I7" s="18">
        <f>E7*100/C7</f>
        <v>15.044679122664501</v>
      </c>
      <c r="J7" s="18">
        <v>56.49867374005305</v>
      </c>
      <c r="K7" s="18">
        <f t="shared" ref="K7:K65" si="2">H7*100/F7</f>
        <v>52.106885919835555</v>
      </c>
      <c r="L7" s="18">
        <f t="shared" ref="L7:L65" si="3">H7*100/G7</f>
        <v>62.925531914893618</v>
      </c>
    </row>
    <row r="8" spans="1:12" ht="75" x14ac:dyDescent="0.25">
      <c r="A8" s="8" t="s">
        <v>58</v>
      </c>
      <c r="B8" s="9" t="s">
        <v>3</v>
      </c>
      <c r="C8" s="10">
        <v>11.145</v>
      </c>
      <c r="D8" s="10">
        <v>5.835</v>
      </c>
      <c r="E8" s="10">
        <v>1.5960000000000001</v>
      </c>
      <c r="F8" s="17">
        <v>12.641999999999999</v>
      </c>
      <c r="G8" s="17">
        <v>10.417</v>
      </c>
      <c r="H8" s="17">
        <v>9.52</v>
      </c>
      <c r="I8" s="18">
        <f>E8*100/C8</f>
        <v>14.320323014804847</v>
      </c>
      <c r="J8" s="18">
        <v>55.497382198952884</v>
      </c>
      <c r="K8" s="18">
        <f t="shared" si="2"/>
        <v>75.304540420819492</v>
      </c>
      <c r="L8" s="18">
        <f t="shared" si="3"/>
        <v>91.389075549582415</v>
      </c>
    </row>
    <row r="9" spans="1:12" ht="75" x14ac:dyDescent="0.25">
      <c r="A9" s="8" t="s">
        <v>59</v>
      </c>
      <c r="B9" s="9" t="s">
        <v>4</v>
      </c>
      <c r="C9" s="10">
        <v>1167.798</v>
      </c>
      <c r="D9" s="10">
        <v>323.80599999999998</v>
      </c>
      <c r="E9" s="10">
        <v>197.773</v>
      </c>
      <c r="F9" s="17">
        <v>1288.8910000000001</v>
      </c>
      <c r="G9" s="17">
        <v>980.02200000000005</v>
      </c>
      <c r="H9" s="17">
        <v>903.41700000000003</v>
      </c>
      <c r="I9" s="18">
        <f t="shared" ref="I9:I65" si="4">E9*100/C9</f>
        <v>16.935548784978224</v>
      </c>
      <c r="J9" s="18">
        <v>66.999657580133686</v>
      </c>
      <c r="K9" s="18">
        <f t="shared" si="2"/>
        <v>70.092583469044314</v>
      </c>
      <c r="L9" s="18">
        <f t="shared" si="3"/>
        <v>92.183338741375181</v>
      </c>
    </row>
    <row r="10" spans="1:12" ht="60" x14ac:dyDescent="0.25">
      <c r="A10" s="8" t="s">
        <v>60</v>
      </c>
      <c r="B10" s="9" t="s">
        <v>5</v>
      </c>
      <c r="C10" s="10">
        <v>96.2</v>
      </c>
      <c r="D10" s="10">
        <v>20.172000000000001</v>
      </c>
      <c r="E10" s="10">
        <v>17.401</v>
      </c>
      <c r="F10" s="17">
        <v>124.85599999999999</v>
      </c>
      <c r="G10" s="17">
        <v>104.13500000000001</v>
      </c>
      <c r="H10" s="17">
        <v>83.081000000000003</v>
      </c>
      <c r="I10" s="18">
        <f t="shared" si="4"/>
        <v>18.088357588357585</v>
      </c>
      <c r="J10" s="18">
        <v>75.778615354096431</v>
      </c>
      <c r="K10" s="18">
        <f t="shared" si="2"/>
        <v>66.541455757032111</v>
      </c>
      <c r="L10" s="18">
        <f t="shared" si="3"/>
        <v>79.782013732174576</v>
      </c>
    </row>
    <row r="11" spans="1:12" ht="30" x14ac:dyDescent="0.25">
      <c r="A11" s="8" t="s">
        <v>107</v>
      </c>
      <c r="B11" s="9" t="s">
        <v>6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x14ac:dyDescent="0.25">
      <c r="A12" s="8" t="s">
        <v>61</v>
      </c>
      <c r="B12" s="9" t="s">
        <v>7</v>
      </c>
      <c r="C12" s="10">
        <v>24.26</v>
      </c>
      <c r="D12" s="10">
        <v>0</v>
      </c>
      <c r="E12" s="10">
        <v>0</v>
      </c>
      <c r="F12" s="17">
        <v>23.81</v>
      </c>
      <c r="G12" s="17">
        <v>0</v>
      </c>
      <c r="H12" s="17">
        <v>0</v>
      </c>
      <c r="I12" s="18">
        <f t="shared" si="4"/>
        <v>0</v>
      </c>
      <c r="J12" s="18">
        <v>0</v>
      </c>
      <c r="K12" s="18">
        <f t="shared" si="2"/>
        <v>0</v>
      </c>
      <c r="L12" s="18">
        <v>0</v>
      </c>
    </row>
    <row r="13" spans="1:12" x14ac:dyDescent="0.25">
      <c r="A13" s="8" t="s">
        <v>62</v>
      </c>
      <c r="B13" s="9" t="s">
        <v>8</v>
      </c>
      <c r="C13" s="10">
        <v>1501.3610000000001</v>
      </c>
      <c r="D13" s="10">
        <v>442.04399999999998</v>
      </c>
      <c r="E13" s="10">
        <v>349.63099999999997</v>
      </c>
      <c r="F13" s="17">
        <v>1661.23</v>
      </c>
      <c r="G13" s="17">
        <v>1319.425</v>
      </c>
      <c r="H13" s="17">
        <v>1163.5830000000001</v>
      </c>
      <c r="I13" s="18">
        <f t="shared" si="4"/>
        <v>23.287603714229952</v>
      </c>
      <c r="J13" s="18">
        <v>75.676689298415766</v>
      </c>
      <c r="K13" s="18">
        <f t="shared" si="2"/>
        <v>70.043461772301242</v>
      </c>
      <c r="L13" s="18">
        <f t="shared" si="3"/>
        <v>88.188642779998872</v>
      </c>
    </row>
    <row r="14" spans="1:12" ht="28.5" x14ac:dyDescent="0.25">
      <c r="A14" s="5" t="s">
        <v>108</v>
      </c>
      <c r="B14" s="6" t="s">
        <v>9</v>
      </c>
      <c r="C14" s="7">
        <f>C15</f>
        <v>0</v>
      </c>
      <c r="D14" s="7">
        <f t="shared" ref="D14:E14" si="5">D15</f>
        <v>0</v>
      </c>
      <c r="E14" s="7">
        <f t="shared" si="5"/>
        <v>0</v>
      </c>
      <c r="F14" s="15">
        <f>SUM(F15)</f>
        <v>0</v>
      </c>
      <c r="G14" s="15">
        <f t="shared" ref="G14:H14" si="6">SUM(G15)</f>
        <v>0</v>
      </c>
      <c r="H14" s="15">
        <f t="shared" si="6"/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ht="30" x14ac:dyDescent="0.25">
      <c r="A15" s="8" t="s">
        <v>109</v>
      </c>
      <c r="B15" s="9" t="s">
        <v>10</v>
      </c>
      <c r="C15" s="10">
        <v>0</v>
      </c>
      <c r="D15" s="10">
        <v>0</v>
      </c>
      <c r="E15" s="10">
        <v>0</v>
      </c>
      <c r="F15" s="17">
        <v>0</v>
      </c>
      <c r="G15" s="17">
        <v>0</v>
      </c>
      <c r="H15" s="17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57" x14ac:dyDescent="0.25">
      <c r="A16" s="5" t="s">
        <v>63</v>
      </c>
      <c r="B16" s="6" t="s">
        <v>11</v>
      </c>
      <c r="C16" s="7">
        <f>C17+C19</f>
        <v>180.858</v>
      </c>
      <c r="D16" s="7">
        <f t="shared" ref="D16:E16" si="7">D17+D19</f>
        <v>41.042000000000002</v>
      </c>
      <c r="E16" s="7">
        <f t="shared" si="7"/>
        <v>26.71</v>
      </c>
      <c r="F16" s="15">
        <f>SUM(F17:F19)</f>
        <v>328.54500000000002</v>
      </c>
      <c r="G16" s="15">
        <f t="shared" ref="G16:H16" si="8">SUM(G17:G19)</f>
        <v>222.90199999999999</v>
      </c>
      <c r="H16" s="15">
        <f t="shared" si="8"/>
        <v>183.571</v>
      </c>
      <c r="I16" s="16">
        <f t="shared" si="4"/>
        <v>14.768492408408807</v>
      </c>
      <c r="J16" s="16">
        <v>62.414121128844734</v>
      </c>
      <c r="K16" s="16">
        <f t="shared" si="2"/>
        <v>55.873928989940488</v>
      </c>
      <c r="L16" s="16">
        <f t="shared" si="3"/>
        <v>82.355025975540812</v>
      </c>
    </row>
    <row r="17" spans="1:12" ht="60" x14ac:dyDescent="0.25">
      <c r="A17" s="8" t="s">
        <v>64</v>
      </c>
      <c r="B17" s="9" t="s">
        <v>12</v>
      </c>
      <c r="C17" s="10">
        <v>104.803</v>
      </c>
      <c r="D17" s="10">
        <v>18.332999999999998</v>
      </c>
      <c r="E17" s="10">
        <v>11.292999999999999</v>
      </c>
      <c r="F17" s="17">
        <v>0.28799999999999998</v>
      </c>
      <c r="G17" s="17">
        <v>0.28799999999999998</v>
      </c>
      <c r="H17" s="17">
        <v>0.28799999999999998</v>
      </c>
      <c r="I17" s="18">
        <f t="shared" si="4"/>
        <v>10.77545490110016</v>
      </c>
      <c r="J17" s="18">
        <v>46.482412060301506</v>
      </c>
      <c r="K17" s="18">
        <f t="shared" si="2"/>
        <v>100</v>
      </c>
      <c r="L17" s="18">
        <v>0</v>
      </c>
    </row>
    <row r="18" spans="1:12" ht="60" x14ac:dyDescent="0.25">
      <c r="A18" s="8" t="s">
        <v>120</v>
      </c>
      <c r="B18" s="9" t="s">
        <v>119</v>
      </c>
      <c r="C18" s="10">
        <v>0</v>
      </c>
      <c r="D18" s="10">
        <v>0</v>
      </c>
      <c r="E18" s="10">
        <v>0</v>
      </c>
      <c r="F18" s="17">
        <v>123.441</v>
      </c>
      <c r="G18" s="17">
        <v>97.572999999999993</v>
      </c>
      <c r="H18" s="17">
        <v>84.534000000000006</v>
      </c>
      <c r="I18" s="18">
        <v>0</v>
      </c>
      <c r="J18" s="18">
        <v>0</v>
      </c>
      <c r="K18" s="18">
        <f t="shared" si="2"/>
        <v>68.48129875811118</v>
      </c>
      <c r="L18" s="18">
        <f t="shared" si="3"/>
        <v>86.636672030172306</v>
      </c>
    </row>
    <row r="19" spans="1:12" ht="45" x14ac:dyDescent="0.25">
      <c r="A19" s="8" t="s">
        <v>65</v>
      </c>
      <c r="B19" s="9" t="s">
        <v>13</v>
      </c>
      <c r="C19" s="10">
        <v>76.055000000000007</v>
      </c>
      <c r="D19" s="10">
        <v>22.709</v>
      </c>
      <c r="E19" s="10">
        <v>15.417</v>
      </c>
      <c r="F19" s="17">
        <v>204.816</v>
      </c>
      <c r="G19" s="17">
        <v>125.041</v>
      </c>
      <c r="H19" s="17">
        <v>98.748999999999995</v>
      </c>
      <c r="I19" s="18">
        <f t="shared" si="4"/>
        <v>20.270856616921964</v>
      </c>
      <c r="J19" s="18">
        <v>85.240421702237072</v>
      </c>
      <c r="K19" s="18">
        <f t="shared" si="2"/>
        <v>48.21351847511913</v>
      </c>
      <c r="L19" s="18">
        <f t="shared" si="3"/>
        <v>78.973296758663153</v>
      </c>
    </row>
    <row r="20" spans="1:12" ht="28.5" x14ac:dyDescent="0.25">
      <c r="A20" s="5" t="s">
        <v>66</v>
      </c>
      <c r="B20" s="6" t="s">
        <v>14</v>
      </c>
      <c r="C20" s="7">
        <f>SUM(C21:C26)</f>
        <v>1138.4490000000001</v>
      </c>
      <c r="D20" s="7">
        <f t="shared" ref="D20:H20" si="9">SUM(D21:D26)</f>
        <v>181.55200000000002</v>
      </c>
      <c r="E20" s="7">
        <f t="shared" si="9"/>
        <v>116.38599999999998</v>
      </c>
      <c r="F20" s="15">
        <f>SUM(F21:F26)</f>
        <v>4297.43</v>
      </c>
      <c r="G20" s="15">
        <f t="shared" si="9"/>
        <v>2147.3649999999998</v>
      </c>
      <c r="H20" s="15">
        <f t="shared" si="9"/>
        <v>1960.1079999999997</v>
      </c>
      <c r="I20" s="16">
        <f t="shared" si="4"/>
        <v>10.223207188025109</v>
      </c>
      <c r="J20" s="16">
        <v>77.411078461470979</v>
      </c>
      <c r="K20" s="16">
        <f t="shared" si="2"/>
        <v>45.611167604824267</v>
      </c>
      <c r="L20" s="16">
        <f t="shared" si="3"/>
        <v>91.279684636752478</v>
      </c>
    </row>
    <row r="21" spans="1:12" x14ac:dyDescent="0.25">
      <c r="A21" s="8" t="s">
        <v>67</v>
      </c>
      <c r="B21" s="9" t="s">
        <v>15</v>
      </c>
      <c r="C21" s="10">
        <v>6.4489999999999998</v>
      </c>
      <c r="D21" s="10">
        <v>6.0069999999999997</v>
      </c>
      <c r="E21" s="10">
        <v>0.39</v>
      </c>
      <c r="F21" s="17">
        <v>11.859</v>
      </c>
      <c r="G21" s="17">
        <v>9.9949999999999992</v>
      </c>
      <c r="H21" s="17">
        <v>9.3659999999999997</v>
      </c>
      <c r="I21" s="18">
        <f t="shared" si="4"/>
        <v>6.0474492169328578</v>
      </c>
      <c r="J21" s="18">
        <v>20.644216691068813</v>
      </c>
      <c r="K21" s="18">
        <f t="shared" si="2"/>
        <v>78.977991398937505</v>
      </c>
      <c r="L21" s="18">
        <f t="shared" si="3"/>
        <v>93.706853426713351</v>
      </c>
    </row>
    <row r="22" spans="1:12" x14ac:dyDescent="0.25">
      <c r="A22" s="8" t="s">
        <v>68</v>
      </c>
      <c r="B22" s="9" t="s">
        <v>113</v>
      </c>
      <c r="C22" s="10">
        <v>2.9470000000000001</v>
      </c>
      <c r="D22" s="10">
        <v>1.4E-2</v>
      </c>
      <c r="E22" s="10">
        <v>1.4E-2</v>
      </c>
      <c r="F22" s="17">
        <v>0.9</v>
      </c>
      <c r="G22" s="17">
        <v>0.9</v>
      </c>
      <c r="H22" s="17">
        <v>0.3</v>
      </c>
      <c r="I22" s="18">
        <f t="shared" si="4"/>
        <v>0.47505938242280288</v>
      </c>
      <c r="J22" s="18">
        <v>100</v>
      </c>
      <c r="K22" s="18">
        <f t="shared" si="2"/>
        <v>33.333333333333336</v>
      </c>
      <c r="L22" s="18">
        <v>0</v>
      </c>
    </row>
    <row r="23" spans="1:12" x14ac:dyDescent="0.25">
      <c r="A23" s="8" t="s">
        <v>69</v>
      </c>
      <c r="B23" s="9" t="s">
        <v>16</v>
      </c>
      <c r="C23" s="10">
        <v>148.518</v>
      </c>
      <c r="D23" s="10">
        <v>1.21</v>
      </c>
      <c r="E23" s="10">
        <v>6.0000000000000001E-3</v>
      </c>
      <c r="F23" s="17">
        <v>712.59699999999998</v>
      </c>
      <c r="G23" s="17">
        <v>190.029</v>
      </c>
      <c r="H23" s="17">
        <v>169.636</v>
      </c>
      <c r="I23" s="18">
        <f t="shared" si="4"/>
        <v>4.0399143538156993E-3</v>
      </c>
      <c r="J23" s="18">
        <v>67.918385066203598</v>
      </c>
      <c r="K23" s="18">
        <f t="shared" si="2"/>
        <v>23.80532053881787</v>
      </c>
      <c r="L23" s="18">
        <f t="shared" si="3"/>
        <v>89.268480074093944</v>
      </c>
    </row>
    <row r="24" spans="1:12" ht="30" x14ac:dyDescent="0.25">
      <c r="A24" s="8" t="s">
        <v>70</v>
      </c>
      <c r="B24" s="9" t="s">
        <v>17</v>
      </c>
      <c r="C24" s="10">
        <v>899.77700000000004</v>
      </c>
      <c r="D24" s="10">
        <v>167.18700000000001</v>
      </c>
      <c r="E24" s="10">
        <v>112.82599999999999</v>
      </c>
      <c r="F24" s="17">
        <v>3508.4789999999998</v>
      </c>
      <c r="G24" s="17">
        <v>1915.0070000000001</v>
      </c>
      <c r="H24" s="17">
        <v>1752.9079999999999</v>
      </c>
      <c r="I24" s="18">
        <f t="shared" si="4"/>
        <v>12.539329189343579</v>
      </c>
      <c r="J24" s="18">
        <v>81.832773533870338</v>
      </c>
      <c r="K24" s="18">
        <f t="shared" si="2"/>
        <v>49.96204908166758</v>
      </c>
      <c r="L24" s="18">
        <f t="shared" si="3"/>
        <v>91.535331202444681</v>
      </c>
    </row>
    <row r="25" spans="1:12" x14ac:dyDescent="0.25">
      <c r="A25" s="8" t="s">
        <v>71</v>
      </c>
      <c r="B25" s="9" t="s">
        <v>18</v>
      </c>
      <c r="C25" s="10">
        <v>32.124000000000002</v>
      </c>
      <c r="D25" s="10">
        <v>3.835</v>
      </c>
      <c r="E25" s="10">
        <v>1.228</v>
      </c>
      <c r="F25" s="17">
        <v>15.715999999999999</v>
      </c>
      <c r="G25" s="17">
        <v>11.611000000000001</v>
      </c>
      <c r="H25" s="17">
        <v>11.144</v>
      </c>
      <c r="I25" s="18">
        <f t="shared" si="4"/>
        <v>3.8226870875357983</v>
      </c>
      <c r="J25" s="18">
        <v>73.37559429477021</v>
      </c>
      <c r="K25" s="18">
        <f t="shared" si="2"/>
        <v>70.908628149656408</v>
      </c>
      <c r="L25" s="18">
        <f t="shared" si="3"/>
        <v>95.977951942123852</v>
      </c>
    </row>
    <row r="26" spans="1:12" ht="30" x14ac:dyDescent="0.25">
      <c r="A26" s="8" t="s">
        <v>72</v>
      </c>
      <c r="B26" s="9" t="s">
        <v>19</v>
      </c>
      <c r="C26" s="10">
        <v>48.634</v>
      </c>
      <c r="D26" s="10">
        <v>3.2989999999999999</v>
      </c>
      <c r="E26" s="10">
        <v>1.9219999999999999</v>
      </c>
      <c r="F26" s="17">
        <v>47.878999999999998</v>
      </c>
      <c r="G26" s="17">
        <v>19.823</v>
      </c>
      <c r="H26" s="17">
        <v>16.754000000000001</v>
      </c>
      <c r="I26" s="18">
        <f t="shared" si="4"/>
        <v>3.9519677591808198</v>
      </c>
      <c r="J26" s="18">
        <v>55.569461827284108</v>
      </c>
      <c r="K26" s="18">
        <f t="shared" si="2"/>
        <v>34.992376616052972</v>
      </c>
      <c r="L26" s="18">
        <f t="shared" si="3"/>
        <v>84.517984159814361</v>
      </c>
    </row>
    <row r="27" spans="1:12" ht="28.5" x14ac:dyDescent="0.25">
      <c r="A27" s="5" t="s">
        <v>73</v>
      </c>
      <c r="B27" s="6" t="s">
        <v>20</v>
      </c>
      <c r="C27" s="7">
        <f>SUM(C28:C31)</f>
        <v>3436.9280000000003</v>
      </c>
      <c r="D27" s="7">
        <f t="shared" ref="D27:H27" si="10">SUM(D28:D31)</f>
        <v>685.36099999999999</v>
      </c>
      <c r="E27" s="7">
        <f t="shared" si="10"/>
        <v>544.7170000000001</v>
      </c>
      <c r="F27" s="15">
        <f>SUM(F28:F31)</f>
        <v>6046.16</v>
      </c>
      <c r="G27" s="15">
        <f t="shared" si="10"/>
        <v>3501.0410000000002</v>
      </c>
      <c r="H27" s="15">
        <f t="shared" si="10"/>
        <v>2991.7460000000001</v>
      </c>
      <c r="I27" s="16">
        <f t="shared" si="4"/>
        <v>15.848949992551489</v>
      </c>
      <c r="J27" s="16">
        <v>81.377853513738486</v>
      </c>
      <c r="K27" s="16">
        <f t="shared" si="2"/>
        <v>49.481753708138726</v>
      </c>
      <c r="L27" s="16">
        <f t="shared" si="3"/>
        <v>85.453040966958113</v>
      </c>
    </row>
    <row r="28" spans="1:12" x14ac:dyDescent="0.25">
      <c r="A28" s="8" t="s">
        <v>74</v>
      </c>
      <c r="B28" s="9" t="s">
        <v>21</v>
      </c>
      <c r="C28" s="10">
        <v>115.07</v>
      </c>
      <c r="D28" s="10">
        <v>31.98</v>
      </c>
      <c r="E28" s="10">
        <v>22.93</v>
      </c>
      <c r="F28" s="17">
        <v>587.62900000000002</v>
      </c>
      <c r="G28" s="17">
        <v>454.065</v>
      </c>
      <c r="H28" s="17">
        <v>313.68200000000002</v>
      </c>
      <c r="I28" s="18">
        <f t="shared" si="4"/>
        <v>19.927000955939864</v>
      </c>
      <c r="J28" s="18">
        <v>72.12433181548208</v>
      </c>
      <c r="K28" s="18">
        <f t="shared" si="2"/>
        <v>53.380959755219706</v>
      </c>
      <c r="L28" s="18">
        <f t="shared" si="3"/>
        <v>69.083060795260593</v>
      </c>
    </row>
    <row r="29" spans="1:12" x14ac:dyDescent="0.25">
      <c r="A29" s="8" t="s">
        <v>75</v>
      </c>
      <c r="B29" s="9" t="s">
        <v>22</v>
      </c>
      <c r="C29" s="10">
        <v>477.95600000000002</v>
      </c>
      <c r="D29" s="10">
        <v>140.55699999999999</v>
      </c>
      <c r="E29" s="10">
        <v>137.51499999999999</v>
      </c>
      <c r="F29" s="17">
        <v>888.81799999999998</v>
      </c>
      <c r="G29" s="17">
        <v>515.702</v>
      </c>
      <c r="H29" s="17">
        <v>490.00799999999998</v>
      </c>
      <c r="I29" s="18">
        <f t="shared" si="4"/>
        <v>28.771476872348078</v>
      </c>
      <c r="J29" s="18">
        <v>87.633414823206721</v>
      </c>
      <c r="K29" s="18">
        <f t="shared" si="2"/>
        <v>55.13029664115713</v>
      </c>
      <c r="L29" s="18">
        <f t="shared" si="3"/>
        <v>95.017665240778584</v>
      </c>
    </row>
    <row r="30" spans="1:12" x14ac:dyDescent="0.25">
      <c r="A30" s="8" t="s">
        <v>76</v>
      </c>
      <c r="B30" s="9" t="s">
        <v>23</v>
      </c>
      <c r="C30" s="10">
        <v>2843.27</v>
      </c>
      <c r="D30" s="10">
        <v>512.19200000000001</v>
      </c>
      <c r="E30" s="10">
        <v>384.20699999999999</v>
      </c>
      <c r="F30" s="17">
        <v>4475.5039999999999</v>
      </c>
      <c r="G30" s="17">
        <v>2525.627</v>
      </c>
      <c r="H30" s="17">
        <v>2185.4250000000002</v>
      </c>
      <c r="I30" s="18">
        <f t="shared" si="4"/>
        <v>13.512856675588319</v>
      </c>
      <c r="J30" s="18">
        <v>80.849248041874489</v>
      </c>
      <c r="K30" s="18">
        <f t="shared" si="2"/>
        <v>48.830813244720602</v>
      </c>
      <c r="L30" s="18">
        <f t="shared" si="3"/>
        <v>86.52999829349308</v>
      </c>
    </row>
    <row r="31" spans="1:12" ht="30" x14ac:dyDescent="0.25">
      <c r="A31" s="8" t="s">
        <v>77</v>
      </c>
      <c r="B31" s="9" t="s">
        <v>24</v>
      </c>
      <c r="C31" s="10">
        <v>0.63200000000000001</v>
      </c>
      <c r="D31" s="10">
        <v>0.63200000000000001</v>
      </c>
      <c r="E31" s="10">
        <v>6.5000000000000002E-2</v>
      </c>
      <c r="F31" s="17">
        <v>94.209000000000003</v>
      </c>
      <c r="G31" s="17">
        <v>5.6470000000000002</v>
      </c>
      <c r="H31" s="17">
        <v>2.6309999999999998</v>
      </c>
      <c r="I31" s="18">
        <f t="shared" si="4"/>
        <v>10.284810126582279</v>
      </c>
      <c r="J31" s="18">
        <v>42.857142857142854</v>
      </c>
      <c r="K31" s="18">
        <v>2631</v>
      </c>
      <c r="L31" s="18">
        <f t="shared" si="3"/>
        <v>46.591110324065866</v>
      </c>
    </row>
    <row r="32" spans="1:12" ht="28.5" x14ac:dyDescent="0.25">
      <c r="A32" s="5" t="s">
        <v>78</v>
      </c>
      <c r="B32" s="6" t="s">
        <v>25</v>
      </c>
      <c r="C32" s="7">
        <f>SUM(C33:C35)</f>
        <v>964.654</v>
      </c>
      <c r="D32" s="7">
        <f t="shared" ref="D32:E32" si="11">SUM(D33:D35)</f>
        <v>19.05</v>
      </c>
      <c r="E32" s="7">
        <f t="shared" si="11"/>
        <v>0</v>
      </c>
      <c r="F32" s="15">
        <f>SUM(F33:F35)</f>
        <v>821.01499999999999</v>
      </c>
      <c r="G32" s="15">
        <f t="shared" ref="G32:H32" si="12">SUM(G33:G35)</f>
        <v>457.40699999999998</v>
      </c>
      <c r="H32" s="15">
        <f t="shared" si="12"/>
        <v>424.44499999999999</v>
      </c>
      <c r="I32" s="16">
        <f t="shared" si="4"/>
        <v>0</v>
      </c>
      <c r="J32" s="16">
        <v>0</v>
      </c>
      <c r="K32" s="16">
        <f t="shared" si="2"/>
        <v>51.697593832024992</v>
      </c>
      <c r="L32" s="16">
        <f t="shared" si="3"/>
        <v>92.793726374978959</v>
      </c>
    </row>
    <row r="33" spans="1:12" ht="30" x14ac:dyDescent="0.25">
      <c r="A33" s="5" t="s">
        <v>116</v>
      </c>
      <c r="B33" s="9" t="s">
        <v>114</v>
      </c>
      <c r="C33" s="10">
        <v>368.5</v>
      </c>
      <c r="D33" s="10">
        <v>18.75</v>
      </c>
      <c r="E33" s="10">
        <v>0</v>
      </c>
      <c r="F33" s="17">
        <v>707.78800000000001</v>
      </c>
      <c r="G33" s="17">
        <v>367.23599999999999</v>
      </c>
      <c r="H33" s="17">
        <v>360.75099999999998</v>
      </c>
      <c r="I33" s="18">
        <f t="shared" si="4"/>
        <v>0</v>
      </c>
      <c r="J33" s="18">
        <v>0</v>
      </c>
      <c r="K33" s="18">
        <f t="shared" si="2"/>
        <v>50.96879291539274</v>
      </c>
      <c r="L33" s="18">
        <v>0</v>
      </c>
    </row>
    <row r="34" spans="1:12" ht="30" x14ac:dyDescent="0.25">
      <c r="A34" s="8" t="s">
        <v>79</v>
      </c>
      <c r="B34" s="9" t="s">
        <v>26</v>
      </c>
      <c r="C34" s="10">
        <v>3.8570000000000002</v>
      </c>
      <c r="D34" s="10">
        <v>0.3</v>
      </c>
      <c r="E34" s="10">
        <v>0</v>
      </c>
      <c r="F34" s="17">
        <v>3.641</v>
      </c>
      <c r="G34" s="17">
        <v>1.6850000000000001</v>
      </c>
      <c r="H34" s="17">
        <v>1.6850000000000001</v>
      </c>
      <c r="I34" s="18">
        <f t="shared" si="4"/>
        <v>0</v>
      </c>
      <c r="J34" s="18">
        <v>0</v>
      </c>
      <c r="K34" s="18">
        <f t="shared" si="2"/>
        <v>46.278494918978303</v>
      </c>
      <c r="L34" s="18">
        <v>0</v>
      </c>
    </row>
    <row r="35" spans="1:12" ht="30" x14ac:dyDescent="0.25">
      <c r="A35" s="8" t="s">
        <v>80</v>
      </c>
      <c r="B35" s="9" t="s">
        <v>27</v>
      </c>
      <c r="C35" s="10">
        <v>592.29700000000003</v>
      </c>
      <c r="D35" s="10">
        <v>0</v>
      </c>
      <c r="E35" s="10">
        <v>0</v>
      </c>
      <c r="F35" s="17">
        <v>109.586</v>
      </c>
      <c r="G35" s="17">
        <v>88.486000000000004</v>
      </c>
      <c r="H35" s="17">
        <v>62.009</v>
      </c>
      <c r="I35" s="18">
        <f t="shared" si="4"/>
        <v>0</v>
      </c>
      <c r="J35" s="18">
        <v>0</v>
      </c>
      <c r="K35" s="18">
        <f t="shared" si="2"/>
        <v>56.584782727720693</v>
      </c>
      <c r="L35" s="18">
        <f t="shared" si="3"/>
        <v>70.077752412811066</v>
      </c>
    </row>
    <row r="36" spans="1:12" ht="28.5" x14ac:dyDescent="0.25">
      <c r="A36" s="5" t="s">
        <v>81</v>
      </c>
      <c r="B36" s="6" t="s">
        <v>28</v>
      </c>
      <c r="C36" s="7">
        <f>SUM(C37:C42)</f>
        <v>9841.0990000000002</v>
      </c>
      <c r="D36" s="7">
        <f t="shared" ref="D36:H36" si="13">SUM(D37:D42)</f>
        <v>2139.6590000000001</v>
      </c>
      <c r="E36" s="7">
        <f t="shared" si="13"/>
        <v>1798.836</v>
      </c>
      <c r="F36" s="15">
        <f>SUM(F37:F42)</f>
        <v>27335.364000000001</v>
      </c>
      <c r="G36" s="15">
        <f t="shared" si="13"/>
        <v>18142.964999999997</v>
      </c>
      <c r="H36" s="15">
        <f t="shared" si="13"/>
        <v>15525.462000000001</v>
      </c>
      <c r="I36" s="16">
        <f t="shared" si="4"/>
        <v>18.278812152992263</v>
      </c>
      <c r="J36" s="16">
        <v>89.999113414045496</v>
      </c>
      <c r="K36" s="16">
        <f t="shared" si="2"/>
        <v>56.796251185826542</v>
      </c>
      <c r="L36" s="16">
        <f t="shared" si="3"/>
        <v>85.572903877618714</v>
      </c>
    </row>
    <row r="37" spans="1:12" x14ac:dyDescent="0.25">
      <c r="A37" s="8" t="s">
        <v>82</v>
      </c>
      <c r="B37" s="9" t="s">
        <v>29</v>
      </c>
      <c r="C37" s="10">
        <v>3856.4650000000001</v>
      </c>
      <c r="D37" s="10">
        <v>797.03700000000003</v>
      </c>
      <c r="E37" s="10">
        <v>699.64800000000002</v>
      </c>
      <c r="F37" s="17">
        <v>5976.0039999999999</v>
      </c>
      <c r="G37" s="17">
        <v>4125.299</v>
      </c>
      <c r="H37" s="17">
        <v>3676.9569999999999</v>
      </c>
      <c r="I37" s="18">
        <f t="shared" si="4"/>
        <v>18.142210547742557</v>
      </c>
      <c r="J37" s="18">
        <v>92.788117882652088</v>
      </c>
      <c r="K37" s="18">
        <f t="shared" si="2"/>
        <v>61.528690409176434</v>
      </c>
      <c r="L37" s="18">
        <f t="shared" si="3"/>
        <v>89.131890803551457</v>
      </c>
    </row>
    <row r="38" spans="1:12" x14ac:dyDescent="0.25">
      <c r="A38" s="8" t="s">
        <v>83</v>
      </c>
      <c r="B38" s="9" t="s">
        <v>30</v>
      </c>
      <c r="C38" s="10">
        <v>5305.1629999999996</v>
      </c>
      <c r="D38" s="10">
        <v>1196.8499999999999</v>
      </c>
      <c r="E38" s="10">
        <v>991.43200000000002</v>
      </c>
      <c r="F38" s="17">
        <v>20335.153999999999</v>
      </c>
      <c r="G38" s="17">
        <v>13275.017</v>
      </c>
      <c r="H38" s="17">
        <v>11183.779</v>
      </c>
      <c r="I38" s="18">
        <f t="shared" si="4"/>
        <v>18.68805916048197</v>
      </c>
      <c r="J38" s="18">
        <v>90.008851086638387</v>
      </c>
      <c r="K38" s="18">
        <f t="shared" si="2"/>
        <v>54.997267293869534</v>
      </c>
      <c r="L38" s="18">
        <f t="shared" si="3"/>
        <v>84.246814900500709</v>
      </c>
    </row>
    <row r="39" spans="1:12" x14ac:dyDescent="0.25">
      <c r="A39" s="8" t="s">
        <v>84</v>
      </c>
      <c r="B39" s="9" t="s">
        <v>31</v>
      </c>
      <c r="C39" s="10">
        <v>471.94799999999998</v>
      </c>
      <c r="D39" s="10">
        <v>99.463999999999999</v>
      </c>
      <c r="E39" s="10">
        <v>84.462999999999994</v>
      </c>
      <c r="F39" s="17">
        <v>720.16300000000001</v>
      </c>
      <c r="G39" s="17">
        <v>497.85700000000003</v>
      </c>
      <c r="H39" s="17">
        <v>451.68200000000002</v>
      </c>
      <c r="I39" s="18">
        <f t="shared" si="4"/>
        <v>17.896675057421579</v>
      </c>
      <c r="J39" s="18">
        <v>86.480664683557279</v>
      </c>
      <c r="K39" s="18">
        <f t="shared" si="2"/>
        <v>62.719412133086543</v>
      </c>
      <c r="L39" s="18">
        <f t="shared" si="3"/>
        <v>90.725248414705433</v>
      </c>
    </row>
    <row r="40" spans="1:12" ht="30" x14ac:dyDescent="0.25">
      <c r="A40" s="8" t="s">
        <v>85</v>
      </c>
      <c r="B40" s="9" t="s">
        <v>32</v>
      </c>
      <c r="C40" s="10">
        <v>19.559000000000001</v>
      </c>
      <c r="D40" s="10">
        <v>5.7249999999999996</v>
      </c>
      <c r="E40" s="10">
        <v>4.343</v>
      </c>
      <c r="F40" s="17">
        <v>19.074000000000002</v>
      </c>
      <c r="G40" s="17">
        <v>14.397</v>
      </c>
      <c r="H40" s="17">
        <v>11.528</v>
      </c>
      <c r="I40" s="18">
        <f t="shared" si="4"/>
        <v>22.204611687714095</v>
      </c>
      <c r="J40" s="18">
        <v>89.598540145985396</v>
      </c>
      <c r="K40" s="18">
        <f t="shared" si="2"/>
        <v>60.438292964244511</v>
      </c>
      <c r="L40" s="18">
        <f t="shared" si="3"/>
        <v>80.072237271653819</v>
      </c>
    </row>
    <row r="41" spans="1:12" x14ac:dyDescent="0.25">
      <c r="A41" s="8" t="s">
        <v>86</v>
      </c>
      <c r="B41" s="9" t="s">
        <v>33</v>
      </c>
      <c r="C41" s="10">
        <v>27.802</v>
      </c>
      <c r="D41" s="10">
        <v>11.435</v>
      </c>
      <c r="E41" s="10">
        <v>2.8420000000000001</v>
      </c>
      <c r="F41" s="17">
        <v>20.763999999999999</v>
      </c>
      <c r="G41" s="17">
        <v>15.260999999999999</v>
      </c>
      <c r="H41" s="17">
        <v>14.058999999999999</v>
      </c>
      <c r="I41" s="18">
        <f t="shared" si="4"/>
        <v>10.222286166462844</v>
      </c>
      <c r="J41" s="18">
        <v>49.311926605504581</v>
      </c>
      <c r="K41" s="18">
        <f t="shared" si="2"/>
        <v>67.70853400115584</v>
      </c>
      <c r="L41" s="18">
        <f t="shared" si="3"/>
        <v>92.123714042330121</v>
      </c>
    </row>
    <row r="42" spans="1:12" x14ac:dyDescent="0.25">
      <c r="A42" s="8" t="s">
        <v>87</v>
      </c>
      <c r="B42" s="9" t="s">
        <v>34</v>
      </c>
      <c r="C42" s="10">
        <v>160.16200000000001</v>
      </c>
      <c r="D42" s="10">
        <v>29.148</v>
      </c>
      <c r="E42" s="10">
        <v>16.108000000000001</v>
      </c>
      <c r="F42" s="17">
        <v>264.20499999999998</v>
      </c>
      <c r="G42" s="17">
        <v>215.13399999999999</v>
      </c>
      <c r="H42" s="17">
        <v>187.45699999999999</v>
      </c>
      <c r="I42" s="18">
        <f t="shared" si="4"/>
        <v>10.057316966571346</v>
      </c>
      <c r="J42" s="18">
        <v>50.648899188876015</v>
      </c>
      <c r="K42" s="18">
        <f t="shared" si="2"/>
        <v>70.951344599837256</v>
      </c>
      <c r="L42" s="18">
        <f t="shared" si="3"/>
        <v>87.13499493339036</v>
      </c>
    </row>
    <row r="43" spans="1:12" ht="28.5" x14ac:dyDescent="0.25">
      <c r="A43" s="5" t="s">
        <v>88</v>
      </c>
      <c r="B43" s="6" t="s">
        <v>35</v>
      </c>
      <c r="C43" s="7">
        <f>SUM(C44:C45)</f>
        <v>1526.3610000000001</v>
      </c>
      <c r="D43" s="7">
        <f t="shared" ref="D43:E43" si="14">SUM(D44:D45)</f>
        <v>294.29399999999998</v>
      </c>
      <c r="E43" s="7">
        <f t="shared" si="14"/>
        <v>178.768</v>
      </c>
      <c r="F43" s="15">
        <f>SUM(F44:F45)</f>
        <v>1298.99</v>
      </c>
      <c r="G43" s="15">
        <f t="shared" ref="G43:H43" si="15">SUM(G44:G45)</f>
        <v>952.22299999999996</v>
      </c>
      <c r="H43" s="15">
        <f t="shared" si="15"/>
        <v>851.97199999999998</v>
      </c>
      <c r="I43" s="16">
        <f t="shared" si="4"/>
        <v>11.712039288215564</v>
      </c>
      <c r="J43" s="16">
        <v>65.307009075111026</v>
      </c>
      <c r="K43" s="16">
        <f t="shared" si="2"/>
        <v>65.587263951223633</v>
      </c>
      <c r="L43" s="16">
        <f t="shared" si="3"/>
        <v>89.471898914434959</v>
      </c>
    </row>
    <row r="44" spans="1:12" x14ac:dyDescent="0.25">
      <c r="A44" s="8" t="s">
        <v>89</v>
      </c>
      <c r="B44" s="9" t="s">
        <v>36</v>
      </c>
      <c r="C44" s="10">
        <v>1500.0630000000001</v>
      </c>
      <c r="D44" s="10">
        <v>289.803</v>
      </c>
      <c r="E44" s="10">
        <v>175.339</v>
      </c>
      <c r="F44" s="17">
        <v>1264.4090000000001</v>
      </c>
      <c r="G44" s="17">
        <v>925.39099999999996</v>
      </c>
      <c r="H44" s="17">
        <v>829.11199999999997</v>
      </c>
      <c r="I44" s="18">
        <f t="shared" si="4"/>
        <v>11.688775738085667</v>
      </c>
      <c r="J44" s="18">
        <v>65.048511972820222</v>
      </c>
      <c r="K44" s="18">
        <f t="shared" si="2"/>
        <v>65.573085923937583</v>
      </c>
      <c r="L44" s="18">
        <f t="shared" si="3"/>
        <v>89.59585731869015</v>
      </c>
    </row>
    <row r="45" spans="1:12" ht="30" x14ac:dyDescent="0.25">
      <c r="A45" s="8" t="s">
        <v>90</v>
      </c>
      <c r="B45" s="9" t="s">
        <v>37</v>
      </c>
      <c r="C45" s="10">
        <v>26.297999999999998</v>
      </c>
      <c r="D45" s="10">
        <v>4.4909999999999997</v>
      </c>
      <c r="E45" s="10">
        <v>3.4289999999999998</v>
      </c>
      <c r="F45" s="17">
        <v>34.581000000000003</v>
      </c>
      <c r="G45" s="17">
        <v>26.832000000000001</v>
      </c>
      <c r="H45" s="17">
        <v>22.86</v>
      </c>
      <c r="I45" s="18">
        <f t="shared" si="4"/>
        <v>13.039014373716633</v>
      </c>
      <c r="J45" s="18">
        <v>82.397408207343418</v>
      </c>
      <c r="K45" s="18">
        <f t="shared" si="2"/>
        <v>66.105664960527449</v>
      </c>
      <c r="L45" s="18">
        <f t="shared" si="3"/>
        <v>85.196779964221818</v>
      </c>
    </row>
    <row r="46" spans="1:12" ht="28.5" x14ac:dyDescent="0.25">
      <c r="A46" s="5" t="s">
        <v>91</v>
      </c>
      <c r="B46" s="6" t="s">
        <v>38</v>
      </c>
      <c r="C46" s="7">
        <f>C47</f>
        <v>0.11600000000000001</v>
      </c>
      <c r="D46" s="7">
        <f t="shared" ref="D46:E46" si="16">D47</f>
        <v>0.11600000000000001</v>
      </c>
      <c r="E46" s="7">
        <f t="shared" si="16"/>
        <v>0.11600000000000001</v>
      </c>
      <c r="F46" s="15">
        <f>SUM(F47)</f>
        <v>0</v>
      </c>
      <c r="G46" s="15">
        <f t="shared" ref="G46:H46" si="17">SUM(G47)</f>
        <v>0</v>
      </c>
      <c r="H46" s="15">
        <f t="shared" si="17"/>
        <v>0</v>
      </c>
      <c r="I46" s="16">
        <f t="shared" si="4"/>
        <v>100.00000000000001</v>
      </c>
      <c r="J46" s="16">
        <v>100</v>
      </c>
      <c r="K46" s="16">
        <v>0</v>
      </c>
      <c r="L46" s="16">
        <v>0</v>
      </c>
    </row>
    <row r="47" spans="1:12" ht="30" x14ac:dyDescent="0.25">
      <c r="A47" s="8" t="s">
        <v>92</v>
      </c>
      <c r="B47" s="9" t="s">
        <v>39</v>
      </c>
      <c r="C47" s="10">
        <v>0.11600000000000001</v>
      </c>
      <c r="D47" s="10">
        <v>0.11600000000000001</v>
      </c>
      <c r="E47" s="10">
        <v>0.11600000000000001</v>
      </c>
      <c r="F47" s="17">
        <v>0</v>
      </c>
      <c r="G47" s="17">
        <v>0</v>
      </c>
      <c r="H47" s="17">
        <v>0</v>
      </c>
      <c r="I47" s="18">
        <f t="shared" si="4"/>
        <v>100.00000000000001</v>
      </c>
      <c r="J47" s="18">
        <v>100</v>
      </c>
      <c r="K47" s="18">
        <v>0</v>
      </c>
      <c r="L47" s="18">
        <v>0</v>
      </c>
    </row>
    <row r="48" spans="1:12" ht="28.5" x14ac:dyDescent="0.25">
      <c r="A48" s="5" t="s">
        <v>93</v>
      </c>
      <c r="B48" s="6" t="s">
        <v>40</v>
      </c>
      <c r="C48" s="7">
        <f>SUM(C49:C52)</f>
        <v>534.17999999999995</v>
      </c>
      <c r="D48" s="7">
        <f t="shared" ref="D48:H48" si="18">SUM(D49:D52)</f>
        <v>107.535</v>
      </c>
      <c r="E48" s="7">
        <f t="shared" si="18"/>
        <v>54.139000000000003</v>
      </c>
      <c r="F48" s="15">
        <f>SUM(F49:F52)</f>
        <v>434.72800000000001</v>
      </c>
      <c r="G48" s="15">
        <f t="shared" si="18"/>
        <v>304.07</v>
      </c>
      <c r="H48" s="15">
        <f t="shared" si="18"/>
        <v>276.98299999999995</v>
      </c>
      <c r="I48" s="16">
        <f t="shared" si="4"/>
        <v>10.134973229997382</v>
      </c>
      <c r="J48" s="16">
        <v>80.249048772051196</v>
      </c>
      <c r="K48" s="16">
        <f t="shared" si="2"/>
        <v>63.714092490016732</v>
      </c>
      <c r="L48" s="16">
        <f t="shared" si="3"/>
        <v>91.091853849442543</v>
      </c>
    </row>
    <row r="49" spans="1:12" x14ac:dyDescent="0.25">
      <c r="A49" s="8" t="s">
        <v>94</v>
      </c>
      <c r="B49" s="9" t="s">
        <v>41</v>
      </c>
      <c r="C49" s="10">
        <v>26.739000000000001</v>
      </c>
      <c r="D49" s="10">
        <v>7.26</v>
      </c>
      <c r="E49" s="10">
        <v>6.9189999999999996</v>
      </c>
      <c r="F49" s="17">
        <v>27.562000000000001</v>
      </c>
      <c r="G49" s="17">
        <v>23.007000000000001</v>
      </c>
      <c r="H49" s="17">
        <v>21.859000000000002</v>
      </c>
      <c r="I49" s="18">
        <f t="shared" si="4"/>
        <v>25.876061184038296</v>
      </c>
      <c r="J49" s="18">
        <v>83.333333333333329</v>
      </c>
      <c r="K49" s="18">
        <f t="shared" si="2"/>
        <v>79.308468180828683</v>
      </c>
      <c r="L49" s="18">
        <f t="shared" si="3"/>
        <v>95.010214282609638</v>
      </c>
    </row>
    <row r="50" spans="1:12" x14ac:dyDescent="0.25">
      <c r="A50" s="8" t="s">
        <v>95</v>
      </c>
      <c r="B50" s="9" t="s">
        <v>42</v>
      </c>
      <c r="C50" s="10">
        <v>229.26</v>
      </c>
      <c r="D50" s="10">
        <v>58.500999999999998</v>
      </c>
      <c r="E50" s="10">
        <v>23.257000000000001</v>
      </c>
      <c r="F50" s="17">
        <v>148.149</v>
      </c>
      <c r="G50" s="17">
        <v>109.417</v>
      </c>
      <c r="H50" s="17">
        <v>97.504000000000005</v>
      </c>
      <c r="I50" s="18">
        <f t="shared" si="4"/>
        <v>10.144377562592691</v>
      </c>
      <c r="J50" s="18">
        <v>77.514528386231561</v>
      </c>
      <c r="K50" s="18">
        <f t="shared" si="2"/>
        <v>65.814821564775997</v>
      </c>
      <c r="L50" s="18">
        <f t="shared" si="3"/>
        <v>89.112295164371162</v>
      </c>
    </row>
    <row r="51" spans="1:12" x14ac:dyDescent="0.25">
      <c r="A51" s="8" t="s">
        <v>96</v>
      </c>
      <c r="B51" s="9" t="s">
        <v>43</v>
      </c>
      <c r="C51" s="10">
        <v>277.88099999999997</v>
      </c>
      <c r="D51" s="10">
        <v>41.624000000000002</v>
      </c>
      <c r="E51" s="10">
        <v>23.963000000000001</v>
      </c>
      <c r="F51" s="17">
        <v>257.68599999999998</v>
      </c>
      <c r="G51" s="17">
        <v>170.42699999999999</v>
      </c>
      <c r="H51" s="17">
        <v>156.821</v>
      </c>
      <c r="I51" s="18">
        <f t="shared" si="4"/>
        <v>8.6234755164980701</v>
      </c>
      <c r="J51" s="18">
        <v>85.76221430069198</v>
      </c>
      <c r="K51" s="18">
        <f t="shared" si="2"/>
        <v>60.857400091584338</v>
      </c>
      <c r="L51" s="18">
        <f t="shared" si="3"/>
        <v>92.016523203483018</v>
      </c>
    </row>
    <row r="52" spans="1:12" ht="30" x14ac:dyDescent="0.25">
      <c r="A52" s="8" t="s">
        <v>97</v>
      </c>
      <c r="B52" s="9" t="s">
        <v>44</v>
      </c>
      <c r="C52" s="10">
        <v>0.3</v>
      </c>
      <c r="D52" s="10">
        <v>0.15</v>
      </c>
      <c r="E52" s="10">
        <v>0</v>
      </c>
      <c r="F52" s="17">
        <v>1.331</v>
      </c>
      <c r="G52" s="17">
        <v>1.2190000000000001</v>
      </c>
      <c r="H52" s="17">
        <v>0.79900000000000004</v>
      </c>
      <c r="I52" s="18">
        <f t="shared" si="4"/>
        <v>0</v>
      </c>
      <c r="J52" s="18">
        <v>0</v>
      </c>
      <c r="K52" s="18">
        <v>0</v>
      </c>
      <c r="L52" s="18">
        <v>0</v>
      </c>
    </row>
    <row r="53" spans="1:12" ht="28.5" x14ac:dyDescent="0.25">
      <c r="A53" s="5" t="s">
        <v>98</v>
      </c>
      <c r="B53" s="6" t="s">
        <v>45</v>
      </c>
      <c r="C53" s="7">
        <f>SUM(C54:C57)</f>
        <v>799.60800000000006</v>
      </c>
      <c r="D53" s="7">
        <f t="shared" ref="D53:H53" si="19">SUM(D54:D57)</f>
        <v>185.797</v>
      </c>
      <c r="E53" s="7">
        <f t="shared" si="19"/>
        <v>115.55</v>
      </c>
      <c r="F53" s="15">
        <f>SUM(F54:F57)</f>
        <v>847.45899999999995</v>
      </c>
      <c r="G53" s="15">
        <f t="shared" si="19"/>
        <v>617.84699999999998</v>
      </c>
      <c r="H53" s="15">
        <f t="shared" si="19"/>
        <v>561.61899999999991</v>
      </c>
      <c r="I53" s="16">
        <f t="shared" si="4"/>
        <v>14.4508309071445</v>
      </c>
      <c r="J53" s="16">
        <v>73.248828000546169</v>
      </c>
      <c r="K53" s="16">
        <f t="shared" si="2"/>
        <v>66.270934641085873</v>
      </c>
      <c r="L53" s="16">
        <f t="shared" si="3"/>
        <v>90.899365053160409</v>
      </c>
    </row>
    <row r="54" spans="1:12" x14ac:dyDescent="0.25">
      <c r="A54" s="8" t="s">
        <v>99</v>
      </c>
      <c r="B54" s="9" t="s">
        <v>46</v>
      </c>
      <c r="C54" s="10">
        <v>15.276999999999999</v>
      </c>
      <c r="D54" s="10">
        <v>5.2089999999999996</v>
      </c>
      <c r="E54" s="10">
        <v>2.88</v>
      </c>
      <c r="F54" s="17">
        <v>17.021999999999998</v>
      </c>
      <c r="G54" s="17">
        <v>12.766999999999999</v>
      </c>
      <c r="H54" s="17">
        <v>10.872999999999999</v>
      </c>
      <c r="I54" s="18">
        <f t="shared" si="4"/>
        <v>18.851868822412779</v>
      </c>
      <c r="J54" s="18">
        <v>83.762125685364822</v>
      </c>
      <c r="K54" s="18">
        <f t="shared" si="2"/>
        <v>63.876160263188815</v>
      </c>
      <c r="L54" s="18">
        <f t="shared" si="3"/>
        <v>85.164878201613533</v>
      </c>
    </row>
    <row r="55" spans="1:12" x14ac:dyDescent="0.25">
      <c r="A55" s="8" t="s">
        <v>100</v>
      </c>
      <c r="B55" s="9" t="s">
        <v>47</v>
      </c>
      <c r="C55" s="10">
        <v>283.91399999999999</v>
      </c>
      <c r="D55" s="10">
        <v>60.75</v>
      </c>
      <c r="E55" s="10">
        <v>37.331000000000003</v>
      </c>
      <c r="F55" s="17">
        <v>331.02800000000002</v>
      </c>
      <c r="G55" s="17">
        <v>241.518</v>
      </c>
      <c r="H55" s="17">
        <v>219.68199999999999</v>
      </c>
      <c r="I55" s="18">
        <f t="shared" si="4"/>
        <v>13.148699958438121</v>
      </c>
      <c r="J55" s="18">
        <v>76.394525070500038</v>
      </c>
      <c r="K55" s="18">
        <f t="shared" si="2"/>
        <v>66.363570453254695</v>
      </c>
      <c r="L55" s="18">
        <f t="shared" si="3"/>
        <v>90.958851928220653</v>
      </c>
    </row>
    <row r="56" spans="1:12" x14ac:dyDescent="0.25">
      <c r="A56" s="8" t="s">
        <v>101</v>
      </c>
      <c r="B56" s="9" t="s">
        <v>48</v>
      </c>
      <c r="C56" s="10">
        <v>482.25</v>
      </c>
      <c r="D56" s="10">
        <v>115.32</v>
      </c>
      <c r="E56" s="10">
        <v>72.120999999999995</v>
      </c>
      <c r="F56" s="17">
        <v>466.27699999999999</v>
      </c>
      <c r="G56" s="17">
        <v>337.798</v>
      </c>
      <c r="H56" s="17">
        <v>307.03899999999999</v>
      </c>
      <c r="I56" s="18">
        <f t="shared" si="4"/>
        <v>14.955106272680144</v>
      </c>
      <c r="J56" s="18">
        <v>70.363288718929255</v>
      </c>
      <c r="K56" s="18">
        <f t="shared" si="2"/>
        <v>65.849055389821928</v>
      </c>
      <c r="L56" s="18">
        <f t="shared" si="3"/>
        <v>90.894262251404683</v>
      </c>
    </row>
    <row r="57" spans="1:12" ht="30" x14ac:dyDescent="0.25">
      <c r="A57" s="8" t="s">
        <v>102</v>
      </c>
      <c r="B57" s="9" t="s">
        <v>49</v>
      </c>
      <c r="C57" s="10">
        <v>18.167000000000002</v>
      </c>
      <c r="D57" s="10">
        <v>4.5179999999999998</v>
      </c>
      <c r="E57" s="10">
        <v>3.218</v>
      </c>
      <c r="F57" s="17">
        <v>33.131999999999998</v>
      </c>
      <c r="G57" s="17">
        <v>25.763999999999999</v>
      </c>
      <c r="H57" s="17">
        <v>24.024999999999999</v>
      </c>
      <c r="I57" s="18">
        <f t="shared" si="4"/>
        <v>17.713436450707327</v>
      </c>
      <c r="J57" s="18">
        <v>78.684807256235828</v>
      </c>
      <c r="K57" s="18">
        <f t="shared" si="2"/>
        <v>72.512978389472423</v>
      </c>
      <c r="L57" s="18">
        <f t="shared" si="3"/>
        <v>93.250271696941468</v>
      </c>
    </row>
    <row r="58" spans="1:12" ht="28.5" x14ac:dyDescent="0.25">
      <c r="A58" s="5" t="s">
        <v>103</v>
      </c>
      <c r="B58" s="6" t="s">
        <v>50</v>
      </c>
      <c r="C58" s="7">
        <f>SUM(C59:C60)</f>
        <v>54.391999999999996</v>
      </c>
      <c r="D58" s="7">
        <f t="shared" ref="D58:H58" si="20">SUM(D59:D60)</f>
        <v>12.353</v>
      </c>
      <c r="E58" s="7">
        <f t="shared" si="20"/>
        <v>9.3529999999999998</v>
      </c>
      <c r="F58" s="15">
        <f>SUM(F59:F60)</f>
        <v>99.6</v>
      </c>
      <c r="G58" s="15">
        <f t="shared" si="20"/>
        <v>73.608999999999995</v>
      </c>
      <c r="H58" s="15">
        <f t="shared" si="20"/>
        <v>66.701999999999998</v>
      </c>
      <c r="I58" s="16">
        <f t="shared" si="4"/>
        <v>17.195543462273864</v>
      </c>
      <c r="J58" s="16">
        <v>64.930431680342494</v>
      </c>
      <c r="K58" s="16">
        <f t="shared" si="2"/>
        <v>66.96987951807229</v>
      </c>
      <c r="L58" s="16">
        <f t="shared" si="3"/>
        <v>90.61663655259548</v>
      </c>
    </row>
    <row r="59" spans="1:12" x14ac:dyDescent="0.25">
      <c r="A59" s="8" t="s">
        <v>104</v>
      </c>
      <c r="B59" s="9" t="s">
        <v>51</v>
      </c>
      <c r="C59" s="10">
        <v>25</v>
      </c>
      <c r="D59" s="10">
        <v>3</v>
      </c>
      <c r="E59" s="10">
        <v>0</v>
      </c>
      <c r="F59" s="17">
        <v>0</v>
      </c>
      <c r="G59" s="17">
        <v>0</v>
      </c>
      <c r="H59" s="17">
        <v>0</v>
      </c>
      <c r="I59" s="18">
        <f t="shared" si="4"/>
        <v>0</v>
      </c>
      <c r="J59" s="18">
        <v>18.083333333333332</v>
      </c>
      <c r="K59" s="18">
        <v>0</v>
      </c>
      <c r="L59" s="18">
        <v>0</v>
      </c>
    </row>
    <row r="60" spans="1:12" x14ac:dyDescent="0.25">
      <c r="A60" s="8" t="s">
        <v>105</v>
      </c>
      <c r="B60" s="9" t="s">
        <v>52</v>
      </c>
      <c r="C60" s="10">
        <v>29.391999999999999</v>
      </c>
      <c r="D60" s="10">
        <v>9.3529999999999998</v>
      </c>
      <c r="E60" s="10">
        <v>9.3529999999999998</v>
      </c>
      <c r="F60" s="17">
        <v>99.6</v>
      </c>
      <c r="G60" s="17">
        <v>73.608999999999995</v>
      </c>
      <c r="H60" s="17">
        <v>66.701999999999998</v>
      </c>
      <c r="I60" s="18">
        <f t="shared" si="4"/>
        <v>31.821584104518234</v>
      </c>
      <c r="J60" s="18">
        <v>100</v>
      </c>
      <c r="K60" s="18">
        <f t="shared" si="2"/>
        <v>66.96987951807229</v>
      </c>
      <c r="L60" s="18">
        <f t="shared" si="3"/>
        <v>90.61663655259548</v>
      </c>
    </row>
    <row r="61" spans="1:12" ht="42.75" x14ac:dyDescent="0.25">
      <c r="A61" s="5" t="s">
        <v>106</v>
      </c>
      <c r="B61" s="6" t="s">
        <v>53</v>
      </c>
      <c r="C61" s="7">
        <f>C62</f>
        <v>191</v>
      </c>
      <c r="D61" s="7">
        <f t="shared" ref="D61:E61" si="21">D62</f>
        <v>39.1</v>
      </c>
      <c r="E61" s="7">
        <f t="shared" si="21"/>
        <v>31.356000000000002</v>
      </c>
      <c r="F61" s="15">
        <f>SUM(F62)</f>
        <v>122.108</v>
      </c>
      <c r="G61" s="15">
        <f t="shared" ref="G61:H63" si="22">SUM(G62)</f>
        <v>40.299999999999997</v>
      </c>
      <c r="H61" s="15">
        <f t="shared" si="22"/>
        <v>19.847999999999999</v>
      </c>
      <c r="I61" s="16">
        <f t="shared" si="4"/>
        <v>16.416753926701574</v>
      </c>
      <c r="J61" s="16">
        <v>74.262899262899253</v>
      </c>
      <c r="K61" s="16">
        <f t="shared" si="2"/>
        <v>16.254463262030335</v>
      </c>
      <c r="L61" s="16">
        <f t="shared" si="3"/>
        <v>49.250620347394545</v>
      </c>
    </row>
    <row r="62" spans="1:12" ht="30" x14ac:dyDescent="0.25">
      <c r="A62" s="8" t="s">
        <v>121</v>
      </c>
      <c r="B62" s="9" t="s">
        <v>54</v>
      </c>
      <c r="C62" s="10">
        <v>191</v>
      </c>
      <c r="D62" s="10">
        <v>39.1</v>
      </c>
      <c r="E62" s="10">
        <v>31.356000000000002</v>
      </c>
      <c r="F62" s="17">
        <v>122.108</v>
      </c>
      <c r="G62" s="17">
        <v>40.299999999999997</v>
      </c>
      <c r="H62" s="17">
        <v>19.847999999999999</v>
      </c>
      <c r="I62" s="18">
        <f t="shared" si="4"/>
        <v>16.416753926701574</v>
      </c>
      <c r="J62" s="18">
        <v>74.262899262899253</v>
      </c>
      <c r="K62" s="18">
        <f t="shared" si="2"/>
        <v>16.254463262030335</v>
      </c>
      <c r="L62" s="18">
        <f t="shared" si="3"/>
        <v>49.250620347394545</v>
      </c>
    </row>
    <row r="63" spans="1:12" ht="69" customHeight="1" x14ac:dyDescent="0.25">
      <c r="A63" s="5" t="s">
        <v>126</v>
      </c>
      <c r="B63" s="6" t="s">
        <v>124</v>
      </c>
      <c r="C63" s="10"/>
      <c r="D63" s="10"/>
      <c r="E63" s="10"/>
      <c r="F63" s="15">
        <f>SUM(F64)</f>
        <v>1020.4</v>
      </c>
      <c r="G63" s="15">
        <f t="shared" si="22"/>
        <v>510.2</v>
      </c>
      <c r="H63" s="15">
        <f t="shared" si="22"/>
        <v>510.2</v>
      </c>
      <c r="I63" s="16" t="e">
        <f t="shared" ref="I63" si="23">E63*100/C63</f>
        <v>#DIV/0!</v>
      </c>
      <c r="J63" s="16">
        <v>74.262899262899253</v>
      </c>
      <c r="K63" s="16">
        <f t="shared" ref="K63:K64" si="24">H63*100/F63</f>
        <v>50</v>
      </c>
      <c r="L63" s="16">
        <f t="shared" ref="L63:L64" si="25">H63*100/G63</f>
        <v>100</v>
      </c>
    </row>
    <row r="64" spans="1:12" ht="30.75" customHeight="1" x14ac:dyDescent="0.25">
      <c r="A64" s="8" t="s">
        <v>127</v>
      </c>
      <c r="B64" s="9" t="s">
        <v>125</v>
      </c>
      <c r="C64" s="10"/>
      <c r="D64" s="10"/>
      <c r="E64" s="10"/>
      <c r="F64" s="17">
        <v>1020.4</v>
      </c>
      <c r="G64" s="17">
        <v>510.2</v>
      </c>
      <c r="H64" s="17">
        <v>510.2</v>
      </c>
      <c r="I64" s="18"/>
      <c r="J64" s="18"/>
      <c r="K64" s="18">
        <f t="shared" si="24"/>
        <v>50</v>
      </c>
      <c r="L64" s="18">
        <f t="shared" si="25"/>
        <v>100</v>
      </c>
    </row>
    <row r="65" spans="1:12" ht="28.5" x14ac:dyDescent="0.25">
      <c r="A65" s="5" t="s">
        <v>129</v>
      </c>
      <c r="B65" s="6" t="s">
        <v>55</v>
      </c>
      <c r="C65" s="7">
        <f>C6+C14+C16+C20+C27+C32+C36+C43+C46+C48+C53+C58+C61</f>
        <v>21474.564000000002</v>
      </c>
      <c r="D65" s="7">
        <f t="shared" ref="D65:E65" si="26">D6+D14+D16+D20+D27+D32+D36+D43+D46+D48+D53+D58+D61</f>
        <v>4500.2609999999995</v>
      </c>
      <c r="E65" s="7">
        <f t="shared" si="26"/>
        <v>3443.2580000000007</v>
      </c>
      <c r="F65" s="15">
        <f>SUM(F61,F58,F53,F48,F36,F32,F27,F20,F16,F14,F6,F43,F63)</f>
        <v>45770.038999999997</v>
      </c>
      <c r="G65" s="15">
        <f t="shared" ref="G65:H65" si="27">SUM(G61,G58,G53,G48,G36,G32,G27,G20,G16,G14,G6,G43,G63)</f>
        <v>29389.569</v>
      </c>
      <c r="H65" s="15">
        <f t="shared" si="27"/>
        <v>25535.806000000004</v>
      </c>
      <c r="I65" s="16">
        <f t="shared" si="4"/>
        <v>16.034122974510684</v>
      </c>
      <c r="J65" s="16">
        <v>81.96246299042464</v>
      </c>
      <c r="K65" s="16">
        <f t="shared" si="2"/>
        <v>55.791532098104632</v>
      </c>
      <c r="L65" s="16">
        <f t="shared" si="3"/>
        <v>86.88731025623413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3" orientation="portrait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2022-09-28T09:14:11Z</cp:lastPrinted>
  <dcterms:created xsi:type="dcterms:W3CDTF">2020-07-23T13:54:05Z</dcterms:created>
  <dcterms:modified xsi:type="dcterms:W3CDTF">2023-10-10T06:56:26Z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