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_krykova\Documents\Документы КОА\МП 08 Безопасность\11 2024 (передвижки с 20.03.2024)\Публикация на сайте\Антикорр экспретиза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Лист1!$8:$9</definedName>
    <definedName name="_xlnm.Print_Area" localSheetId="0">Лист1!$A$1:$S$350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1" l="1"/>
  <c r="K169" i="1"/>
  <c r="K297" i="1" l="1"/>
  <c r="K285" i="1"/>
  <c r="K269" i="1"/>
  <c r="K327" i="1" l="1"/>
  <c r="K323" i="1"/>
  <c r="K319" i="1"/>
  <c r="K301" i="1"/>
  <c r="K292" i="1"/>
  <c r="K264" i="1"/>
  <c r="K250" i="1"/>
  <c r="K242" i="1"/>
  <c r="K206" i="1"/>
  <c r="K194" i="1"/>
  <c r="K190" i="1"/>
  <c r="K182" i="1"/>
  <c r="K173" i="1"/>
  <c r="K131" i="1"/>
  <c r="K108" i="1"/>
  <c r="E108" i="1" s="1"/>
  <c r="K100" i="1"/>
  <c r="E100" i="1" s="1"/>
  <c r="K96" i="1"/>
  <c r="K92" i="1"/>
  <c r="K87" i="1"/>
  <c r="K77" i="1"/>
  <c r="K73" i="1"/>
  <c r="K69" i="1"/>
  <c r="K61" i="1"/>
  <c r="K57" i="1"/>
  <c r="K53" i="1"/>
  <c r="K49" i="1"/>
  <c r="K19" i="1"/>
  <c r="K15" i="1"/>
  <c r="K213" i="1" l="1"/>
  <c r="E166" i="1" l="1"/>
  <c r="E213" i="1" l="1"/>
  <c r="E254" i="1" l="1"/>
  <c r="F116" i="1" l="1"/>
  <c r="K148" i="1" l="1"/>
  <c r="Q158" i="1" l="1"/>
  <c r="R158" i="1"/>
  <c r="P158" i="1"/>
  <c r="K158" i="1"/>
  <c r="F158" i="1"/>
  <c r="E163" i="1"/>
  <c r="F120" i="1" l="1"/>
  <c r="F115" i="1"/>
  <c r="F261" i="1" l="1"/>
  <c r="F269" i="1"/>
  <c r="F66" i="1"/>
  <c r="F114" i="1" l="1"/>
  <c r="F136" i="1"/>
  <c r="K136" i="1" l="1"/>
  <c r="F135" i="1" l="1"/>
  <c r="E135" i="1"/>
  <c r="E77" i="1" l="1"/>
  <c r="K331" i="1" l="1"/>
  <c r="K334" i="1" s="1"/>
  <c r="F148" i="1" l="1"/>
  <c r="F132" i="1"/>
  <c r="F46" i="1"/>
  <c r="F16" i="1"/>
  <c r="E327" i="1" l="1"/>
  <c r="E323" i="1"/>
  <c r="E301" i="1"/>
  <c r="E264" i="1"/>
  <c r="E250" i="1"/>
  <c r="E206" i="1"/>
  <c r="E147" i="1"/>
  <c r="E119" i="1"/>
  <c r="E96" i="1"/>
  <c r="E92" i="1"/>
  <c r="E87" i="1"/>
  <c r="E69" i="1" l="1"/>
  <c r="E57" i="1"/>
  <c r="E19" i="1" l="1"/>
  <c r="E16" i="1"/>
  <c r="F314" i="1" l="1"/>
  <c r="F167" i="1" l="1"/>
  <c r="F331" i="1" l="1"/>
  <c r="F334" i="1" s="1"/>
  <c r="E333" i="1"/>
  <c r="E281" i="1" l="1"/>
  <c r="R331" i="1"/>
  <c r="R334" i="1" s="1"/>
  <c r="Q331" i="1"/>
  <c r="Q334" i="1" s="1"/>
  <c r="P331" i="1"/>
  <c r="P334" i="1" s="1"/>
  <c r="E334" i="1" l="1"/>
  <c r="E331" i="1"/>
  <c r="E261" i="1"/>
  <c r="E289" i="1"/>
  <c r="E285" i="1"/>
  <c r="R176" i="1" l="1"/>
  <c r="Q176" i="1"/>
  <c r="P176" i="1"/>
  <c r="K176" i="1"/>
  <c r="F176" i="1"/>
  <c r="E187" i="1"/>
  <c r="E332" i="1" l="1"/>
  <c r="E324" i="1" l="1"/>
  <c r="R314" i="1"/>
  <c r="R328" i="1" s="1"/>
  <c r="Q314" i="1"/>
  <c r="Q328" i="1" s="1"/>
  <c r="P314" i="1"/>
  <c r="P328" i="1" s="1"/>
  <c r="K314" i="1"/>
  <c r="K328" i="1" s="1"/>
  <c r="E320" i="1" l="1"/>
  <c r="F328" i="1"/>
  <c r="E328" i="1" l="1"/>
  <c r="E314" i="1"/>
  <c r="E302" i="1"/>
  <c r="E297" i="1"/>
  <c r="R259" i="1"/>
  <c r="R311" i="1" s="1"/>
  <c r="R310" i="1" s="1"/>
  <c r="Q259" i="1"/>
  <c r="Q311" i="1" s="1"/>
  <c r="Q310" i="1" s="1"/>
  <c r="P259" i="1"/>
  <c r="P311" i="1" s="1"/>
  <c r="P310" i="1" s="1"/>
  <c r="K259" i="1"/>
  <c r="K311" i="1" s="1"/>
  <c r="F259" i="1"/>
  <c r="F311" i="1" s="1"/>
  <c r="F310" i="1" s="1"/>
  <c r="E273" i="1"/>
  <c r="E269" i="1"/>
  <c r="E259" i="1" l="1"/>
  <c r="E311" i="1"/>
  <c r="E293" i="1"/>
  <c r="K310" i="1"/>
  <c r="E310" i="1" s="1"/>
  <c r="E251" i="1"/>
  <c r="E247" i="1"/>
  <c r="R228" i="1"/>
  <c r="R226" i="1" s="1"/>
  <c r="Q228" i="1"/>
  <c r="Q226" i="1" s="1"/>
  <c r="P228" i="1"/>
  <c r="P226" i="1" s="1"/>
  <c r="K228" i="1"/>
  <c r="K226" i="1" s="1"/>
  <c r="F228" i="1"/>
  <c r="F226" i="1" s="1"/>
  <c r="E222" i="1"/>
  <c r="R221" i="1"/>
  <c r="Q221" i="1"/>
  <c r="P221" i="1"/>
  <c r="K221" i="1"/>
  <c r="F221" i="1"/>
  <c r="K212" i="1" l="1"/>
  <c r="K256" i="1" s="1"/>
  <c r="K255" i="1" s="1"/>
  <c r="Q212" i="1"/>
  <c r="Q256" i="1" s="1"/>
  <c r="Q255" i="1" s="1"/>
  <c r="R212" i="1"/>
  <c r="R256" i="1" s="1"/>
  <c r="R255" i="1" s="1"/>
  <c r="E221" i="1"/>
  <c r="F212" i="1"/>
  <c r="F256" i="1" s="1"/>
  <c r="F255" i="1" s="1"/>
  <c r="E217" i="1"/>
  <c r="E228" i="1"/>
  <c r="P212" i="1"/>
  <c r="P256" i="1" s="1"/>
  <c r="P255" i="1" s="1"/>
  <c r="E226" i="1"/>
  <c r="E212" i="1" l="1"/>
  <c r="E255" i="1"/>
  <c r="E256" i="1"/>
  <c r="E196" i="1" l="1"/>
  <c r="F194" i="1"/>
  <c r="E194" i="1" s="1"/>
  <c r="E191" i="1"/>
  <c r="F190" i="1"/>
  <c r="E190" i="1" s="1"/>
  <c r="E183" i="1"/>
  <c r="F182" i="1"/>
  <c r="E182" i="1" s="1"/>
  <c r="E179" i="1"/>
  <c r="R177" i="1"/>
  <c r="Q177" i="1"/>
  <c r="P177" i="1"/>
  <c r="K177" i="1"/>
  <c r="F177" i="1"/>
  <c r="R174" i="1"/>
  <c r="Q174" i="1"/>
  <c r="P174" i="1"/>
  <c r="K174" i="1"/>
  <c r="F173" i="1"/>
  <c r="E173" i="1" s="1"/>
  <c r="R167" i="1"/>
  <c r="Q167" i="1"/>
  <c r="P167" i="1"/>
  <c r="K167" i="1"/>
  <c r="E159" i="1"/>
  <c r="K209" i="1" l="1"/>
  <c r="K207" i="1" s="1"/>
  <c r="F209" i="1"/>
  <c r="F207" i="1" s="1"/>
  <c r="E195" i="1"/>
  <c r="P209" i="1"/>
  <c r="P207" i="1" s="1"/>
  <c r="E169" i="1"/>
  <c r="E177" i="1"/>
  <c r="E176" i="1"/>
  <c r="Q209" i="1"/>
  <c r="Q207" i="1" s="1"/>
  <c r="R209" i="1"/>
  <c r="R207" i="1" s="1"/>
  <c r="E167" i="1"/>
  <c r="E158" i="1"/>
  <c r="F174" i="1"/>
  <c r="E174" i="1" s="1"/>
  <c r="E207" i="1" l="1"/>
  <c r="E209" i="1"/>
  <c r="E148" i="1" l="1"/>
  <c r="E144" i="1"/>
  <c r="E140" i="1"/>
  <c r="E136" i="1"/>
  <c r="E132" i="1"/>
  <c r="E128" i="1"/>
  <c r="R124" i="1"/>
  <c r="Q124" i="1" s="1"/>
  <c r="E120" i="1"/>
  <c r="E116" i="1"/>
  <c r="E115" i="1"/>
  <c r="E114" i="1"/>
  <c r="R113" i="1"/>
  <c r="Q113" i="1"/>
  <c r="P113" i="1"/>
  <c r="K113" i="1"/>
  <c r="F113" i="1"/>
  <c r="R111" i="1"/>
  <c r="Q111" i="1"/>
  <c r="P111" i="1"/>
  <c r="K111" i="1"/>
  <c r="F111" i="1"/>
  <c r="R110" i="1"/>
  <c r="Q110" i="1"/>
  <c r="Q153" i="1" s="1"/>
  <c r="Q336" i="1" s="1"/>
  <c r="P110" i="1"/>
  <c r="P153" i="1" s="1"/>
  <c r="P336" i="1" s="1"/>
  <c r="K110" i="1"/>
  <c r="K153" i="1" s="1"/>
  <c r="K336" i="1" s="1"/>
  <c r="F110" i="1"/>
  <c r="F153" i="1" s="1"/>
  <c r="F336" i="1" s="1"/>
  <c r="E101" i="1"/>
  <c r="E89" i="1"/>
  <c r="R88" i="1"/>
  <c r="Q88" i="1"/>
  <c r="P88" i="1"/>
  <c r="K88" i="1"/>
  <c r="F88" i="1"/>
  <c r="E84" i="1"/>
  <c r="E83" i="1"/>
  <c r="R82" i="1"/>
  <c r="Q82" i="1"/>
  <c r="P82" i="1"/>
  <c r="K82" i="1"/>
  <c r="F82" i="1"/>
  <c r="E74" i="1"/>
  <c r="F73" i="1"/>
  <c r="E73" i="1" s="1"/>
  <c r="E66" i="1"/>
  <c r="R64" i="1"/>
  <c r="Q64" i="1"/>
  <c r="P64" i="1"/>
  <c r="K64" i="1"/>
  <c r="F64" i="1"/>
  <c r="R63" i="1"/>
  <c r="R154" i="1" s="1"/>
  <c r="R337" i="1" s="1"/>
  <c r="Q63" i="1"/>
  <c r="P63" i="1"/>
  <c r="P154" i="1" s="1"/>
  <c r="P337" i="1" s="1"/>
  <c r="K63" i="1"/>
  <c r="F63" i="1"/>
  <c r="F61" i="1"/>
  <c r="E61" i="1" s="1"/>
  <c r="E58" i="1"/>
  <c r="E54" i="1"/>
  <c r="F53" i="1"/>
  <c r="E50" i="1"/>
  <c r="F49" i="1"/>
  <c r="E49" i="1" s="1"/>
  <c r="E46" i="1"/>
  <c r="R45" i="1"/>
  <c r="Q45" i="1"/>
  <c r="P45" i="1"/>
  <c r="K45" i="1"/>
  <c r="F45" i="1"/>
  <c r="E41" i="1"/>
  <c r="E37" i="1"/>
  <c r="E33" i="1"/>
  <c r="E29" i="1"/>
  <c r="E25" i="1"/>
  <c r="R24" i="1"/>
  <c r="Q24" i="1"/>
  <c r="P24" i="1"/>
  <c r="K24" i="1"/>
  <c r="F24" i="1"/>
  <c r="F15" i="1"/>
  <c r="E15" i="1" s="1"/>
  <c r="F154" i="1" l="1"/>
  <c r="F337" i="1" s="1"/>
  <c r="Q62" i="1"/>
  <c r="R11" i="1"/>
  <c r="E113" i="1"/>
  <c r="E111" i="1"/>
  <c r="E24" i="1"/>
  <c r="P62" i="1"/>
  <c r="K62" i="1"/>
  <c r="E82" i="1"/>
  <c r="R112" i="1"/>
  <c r="R109" i="1" s="1"/>
  <c r="P124" i="1"/>
  <c r="Q112" i="1"/>
  <c r="Q109" i="1" s="1"/>
  <c r="Q11" i="1"/>
  <c r="E64" i="1"/>
  <c r="Q154" i="1"/>
  <c r="Q337" i="1" s="1"/>
  <c r="R153" i="1"/>
  <c r="R336" i="1" s="1"/>
  <c r="E336" i="1" s="1"/>
  <c r="K154" i="1"/>
  <c r="K337" i="1" s="1"/>
  <c r="E45" i="1"/>
  <c r="E88" i="1"/>
  <c r="E12" i="1"/>
  <c r="F62" i="1"/>
  <c r="R62" i="1"/>
  <c r="E110" i="1"/>
  <c r="E63" i="1"/>
  <c r="E153" i="1" l="1"/>
  <c r="Q155" i="1"/>
  <c r="Q338" i="1" s="1"/>
  <c r="Q335" i="1" s="1"/>
  <c r="E337" i="1"/>
  <c r="R155" i="1"/>
  <c r="R338" i="1" s="1"/>
  <c r="R335" i="1" s="1"/>
  <c r="E154" i="1"/>
  <c r="P11" i="1"/>
  <c r="K124" i="1"/>
  <c r="P112" i="1"/>
  <c r="P109" i="1" s="1"/>
  <c r="E62" i="1"/>
  <c r="Q152" i="1" l="1"/>
  <c r="R152" i="1"/>
  <c r="F124" i="1"/>
  <c r="K112" i="1"/>
  <c r="K109" i="1" s="1"/>
  <c r="K11" i="1"/>
  <c r="P155" i="1"/>
  <c r="P338" i="1" s="1"/>
  <c r="P335" i="1" s="1"/>
  <c r="P152" i="1" l="1"/>
  <c r="K155" i="1"/>
  <c r="K338" i="1" s="1"/>
  <c r="K335" i="1" s="1"/>
  <c r="E124" i="1"/>
  <c r="F112" i="1"/>
  <c r="K152" i="1" l="1"/>
  <c r="E112" i="1"/>
  <c r="F109" i="1"/>
  <c r="E109" i="1" s="1"/>
  <c r="E20" i="1"/>
  <c r="F11" i="1"/>
  <c r="E11" i="1" l="1"/>
  <c r="F155" i="1"/>
  <c r="F338" i="1" s="1"/>
  <c r="F335" i="1" l="1"/>
  <c r="E335" i="1" s="1"/>
  <c r="E338" i="1"/>
  <c r="E155" i="1"/>
  <c r="F152" i="1"/>
  <c r="E152" i="1" s="1"/>
</calcChain>
</file>

<file path=xl/sharedStrings.xml><?xml version="1.0" encoding="utf-8"?>
<sst xmlns="http://schemas.openxmlformats.org/spreadsheetml/2006/main" count="2094" uniqueCount="290">
  <si>
    <t>Сроки исполнения мероприятия</t>
  </si>
  <si>
    <t>Источники финансирования</t>
  </si>
  <si>
    <t>Объем финансирования по годам (тыс. руб.)</t>
  </si>
  <si>
    <t>Средства бюджета Одинцовского городского округа</t>
  </si>
  <si>
    <t>№ п/п</t>
  </si>
  <si>
    <t xml:space="preserve">Всего (тыс. руб.) </t>
  </si>
  <si>
    <t>2023 год</t>
  </si>
  <si>
    <t>2024 год</t>
  </si>
  <si>
    <t>1.1.</t>
  </si>
  <si>
    <t>1.2.</t>
  </si>
  <si>
    <t>1.3.</t>
  </si>
  <si>
    <t>Мероприятие подпрограммы</t>
  </si>
  <si>
    <t>2.1.</t>
  </si>
  <si>
    <t>3.</t>
  </si>
  <si>
    <t>3.1.</t>
  </si>
  <si>
    <t>3.2.</t>
  </si>
  <si>
    <t>4.</t>
  </si>
  <si>
    <t>4.1.</t>
  </si>
  <si>
    <t>5.</t>
  </si>
  <si>
    <t>5.1.</t>
  </si>
  <si>
    <t>2.</t>
  </si>
  <si>
    <t>Средства бюджета Московской области</t>
  </si>
  <si>
    <t xml:space="preserve"> -</t>
  </si>
  <si>
    <t xml:space="preserve">Средства федерального бюджета </t>
  </si>
  <si>
    <t>Внебюджетные средства</t>
  </si>
  <si>
    <t>2.2.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</si>
  <si>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</si>
  <si>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</si>
  <si>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Администрации Одинцовского городского округа,</t>
  </si>
  <si>
    <t>главный бухгалтер</t>
  </si>
  <si>
    <t>Управление образования</t>
  </si>
  <si>
    <t>В пределах средств, предусмотренных на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</t>
  </si>
  <si>
    <t>Управление образования, Одинцовский наркодиспансер</t>
  </si>
  <si>
    <t>В пределах средств, предусмотренных  на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формирования общественного мнения, направленного на изменение норм, связанных с поведением «риска», и пропаганду ценностей здорового образа жизни; информирование о рисках, связанных с наркотиками;  стимулирование подростков и молодежи и их родителей к обращению за психологической и иной профессиональной помощью</t>
  </si>
  <si>
    <t xml:space="preserve">Отдел контроля за рекламой и наружным оформлением </t>
  </si>
  <si>
    <t>Итого</t>
  </si>
  <si>
    <t>2.3.</t>
  </si>
  <si>
    <t>2.4.</t>
  </si>
  <si>
    <t>2.5.</t>
  </si>
  <si>
    <t>3.3.</t>
  </si>
  <si>
    <t>4.2.</t>
  </si>
  <si>
    <t>4.3.</t>
  </si>
  <si>
    <t>4.4.</t>
  </si>
  <si>
    <t>3.4.</t>
  </si>
  <si>
    <t xml:space="preserve">ПЕРЕЧЕНЬ МЕРОПРИЯТИЙ МУНИЦИПАЛЬНОЙ ПРОГРАММЫ </t>
  </si>
  <si>
    <t>5.2.</t>
  </si>
  <si>
    <t>5.3.</t>
  </si>
  <si>
    <t>5.4.</t>
  </si>
  <si>
    <t>5.5.</t>
  </si>
  <si>
    <t>В пределах средств, предусмотренных на обеспечение деятельности Администрации Одинцовского городского округа Московской области</t>
  </si>
  <si>
    <t>Управление развития потребительского рынка и услуг</t>
  </si>
  <si>
    <t>Начальник Управления бухгалтерского учета и отчетности</t>
  </si>
  <si>
    <t>Управление по вопросам ТБ, ГО и ЧС</t>
  </si>
  <si>
    <t>Управление по вопросам ТБ, ГО и ЧС, УМВД России по Одинцовскому городскому округу</t>
  </si>
  <si>
    <t xml:space="preserve">Управление по вопросам ТБ, ГО и ЧС </t>
  </si>
  <si>
    <t>Мероприятие 01.01.: Проведение мероприятий по профилактике терроризма</t>
  </si>
  <si>
    <t>Мероприятие 01.02.: 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</si>
  <si>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Основное мероприятие 02: Обеспечение деятельности общественных объединений правоохранительной направленности</t>
  </si>
  <si>
    <t>Мероприятие 02.01.: Проведение мероприятий по привлечению граждан, принимающих участие в деятельности народных дружин</t>
  </si>
  <si>
    <t>Мероприятие 02.02.: Материальное стимулирование народных дружинников</t>
  </si>
  <si>
    <t>Мероприятие 02.03.: Материально-техническое обеспечение деятельности народных дружин</t>
  </si>
  <si>
    <t>Мероприятие 02.04.: Проведение мероприятий по обеспечению правопорядка и безопасности граждан</t>
  </si>
  <si>
    <t>Мероприятие 02.05.: Осуществление мероприятий по обучению народных дружинников</t>
  </si>
  <si>
    <t>Основное мероприятие 05: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</si>
  <si>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Мероприятие 05.01.: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</si>
  <si>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Мероприятие 05.02.: 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</si>
  <si>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Мероприятие 05.03.: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</si>
  <si>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Мероприятие 05.05.: 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</si>
  <si>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4.5.</t>
  </si>
  <si>
    <t>2025 год</t>
  </si>
  <si>
    <t>2026 год</t>
  </si>
  <si>
    <t>2027 год</t>
  </si>
  <si>
    <t>"БЕЗОПАСНОСТЬ И ОБЕСПЕЧЕНИЕ БЕЗОПАСНОСТИ ЖИЗНЕДЕЯТЕЛЬНОСТИ НАСЕЛЕНИЯ" НА 2023-2027 ГОДЫ</t>
  </si>
  <si>
    <t>2023-2027 годы</t>
  </si>
  <si>
    <t>2023-2024 годы</t>
  </si>
  <si>
    <t>Основное мероприятие 01: Повышение степени антитеррористической защищенности социально значимых объектов, находящихся в собственности городского округа и мест с массовым пребыванием людей</t>
  </si>
  <si>
    <t xml:space="preserve">Основное мероприятие 03: Реализация мероприятий по обеспечению общественного порядка и общественной безопасности, профилактике проявлений экстремизма </t>
  </si>
  <si>
    <t>Мероприятие 03.01.: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</si>
  <si>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Мероприятие 03.02.: Проведение мероприятий по профилактике экстремизма</t>
  </si>
  <si>
    <t>Мероприятие 03.04.: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</si>
  <si>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Мероприятие 05.04.: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</t>
  </si>
  <si>
    <t xml:space="preserve">Основное мероприятие 07: Развитие похоронного дела </t>
  </si>
  <si>
    <t>Основное мероприятие 04: Организация деятельности аварийно-спасательных формирований на территории муниципального образования Московской области</t>
  </si>
  <si>
    <t xml:space="preserve">Мероприятие 04.01.: Создание, содержание аварийно-спасательных формирований на территории муниципального образования </t>
  </si>
  <si>
    <t>Основное мероприятие 1: Повышение степени пожарной безопасности на территории муниципального образования Московской области</t>
  </si>
  <si>
    <t>Мероприятие 01.02.: 
Содержание пожарных гидрантов, обеспечение их исправного состояния 
и готовности к забору воды в любое время года</t>
  </si>
  <si>
    <t>Мероприятие 01.05.: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</si>
  <si>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Мероприятие 01.11.: Опашка территорий по границам населенных пунктов муниципальных образований Московской области</t>
  </si>
  <si>
    <t>Мероприятие 01.12.:
Финансовое обеспечение мероприятий по созданию и эксплуатации объектов противопожарной службы</t>
  </si>
  <si>
    <t>Основное мероприятие 01: 
Выполнение мероприятий по безопасности населения на водных объектах, расположенных на территории Московской области</t>
  </si>
  <si>
    <t>Мероприятие 01.01.: 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</si>
  <si>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Мероприятие 01.02.: 
Создание безопасных мест отдыха для населения на водных объектах</t>
  </si>
  <si>
    <t>Мероприятие 01.03.: Обучение населения, прежде всего детей, плаванию и приемам спасания на воде</t>
  </si>
  <si>
    <t>Основное мероприятие 01: Создание условий для реализации полномочий органов местного самоуправления</t>
  </si>
  <si>
    <t>1.</t>
  </si>
  <si>
    <t>3.5.</t>
  </si>
  <si>
    <t>1.4.</t>
  </si>
  <si>
    <t>3</t>
  </si>
  <si>
    <t>1.5</t>
  </si>
  <si>
    <t>1.6.</t>
  </si>
  <si>
    <t>1.7.</t>
  </si>
  <si>
    <t>1.8.</t>
  </si>
  <si>
    <t>1.9.</t>
  </si>
  <si>
    <t>1.10.</t>
  </si>
  <si>
    <t>1.11.</t>
  </si>
  <si>
    <t>МКУ "Центр гражданской защиты Одинцовского городского округа"</t>
  </si>
  <si>
    <t>Всего</t>
  </si>
  <si>
    <t>В пределах средств, предусмотренных на подготовку должностных лиц на базе УМЦ ГКУ «Специальный центр «Звенигород»</t>
  </si>
  <si>
    <t xml:space="preserve">Мероприятие 07.01.:  Обустройство и восстановление воинских захоронений, расположенных на территории Московской области.                  </t>
  </si>
  <si>
    <t>Итого:</t>
  </si>
  <si>
    <t>Мероприятие 07.02.: 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</si>
  <si>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Мероприятие 07.03.: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</si>
  <si>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Мероприятие 07.04.:  Расходы на обеспечение деятельности (оказание услуг) в сфере похоронного дела</t>
  </si>
  <si>
    <t>Мероприятие 07.06.:  Зимние и летние работы по содержанию мест захоронений,текущий и капитальный ремонт основных фондов</t>
  </si>
  <si>
    <t xml:space="preserve">Мероприятие 07.08.:  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 </t>
  </si>
  <si>
    <t xml:space="preserve">Мероприятие 07.09.:  Проведение инвентаризации мест захоронений
</t>
  </si>
  <si>
    <t xml:space="preserve">МКУ "Центр гражданской защиты Одинцовского городского округа", Управление по вопросам ТБ, ГО и ЧС  </t>
  </si>
  <si>
    <t>Управление по вопросам ТБ, ГО и ЧС, Управление образования, учреждения и организации Одинцовского городского округа</t>
  </si>
  <si>
    <t>В пределах средств, предусмотренных Правительством МО</t>
  </si>
  <si>
    <t>ГУ ГЗ МО, ГУ МЧС России по МО</t>
  </si>
  <si>
    <t>В пределах средств, предусмотренных на подготовку должностных лиц на базе УМЦ ГКУ «Специальный центр «Звенигород», в пределах средств, предусмотренных Правительством МО</t>
  </si>
  <si>
    <t>Управление по вопросам ТБ, ГО и ЧС, организации-балансодержатели ЗС ГО</t>
  </si>
  <si>
    <t>Организации на территории Одинцовского городского округа</t>
  </si>
  <si>
    <t>В пределах собственных средств организаций на территории Одинцовского городского округа</t>
  </si>
  <si>
    <t>За счет собственных средств организаций-балансодержателей ЗС ГО</t>
  </si>
  <si>
    <t>Категорированные организации на территории Одинцовского городского округа</t>
  </si>
  <si>
    <t>В пределах собственных средств организаций-балансодержателей источников наружного противопожарного водоснабжения</t>
  </si>
  <si>
    <t>Организации-балансодержатели источников наружного противопожарного водоснабжения</t>
  </si>
  <si>
    <t>В пределах средств, предусмотренных на содержание МКД, объектов образования, культуры и спорта, находящихся в муниципальной собственности</t>
  </si>
  <si>
    <t>Собственники (арендаторы) земельных участков</t>
  </si>
  <si>
    <t>В пределах собственных средств организаций, содержащих пляжи</t>
  </si>
  <si>
    <t>Организации, содержащие пляжи</t>
  </si>
  <si>
    <t>Управление по вопросам ТБ, ГО и ЧС, ТУ</t>
  </si>
  <si>
    <t>В пределах средств организаций-участников реализации муниципальной программы</t>
  </si>
  <si>
    <t>ГКУ МО "Специальный центр "Звенигород"</t>
  </si>
  <si>
    <t>Управление по вопросам ТБ, ГО и ЧС, организации на территории Одинцовского городского округа</t>
  </si>
  <si>
    <t>Управляющие организации, которые содержат объекты недвижимости, находящиеся в  муниципальной собственности</t>
  </si>
  <si>
    <t>В пределах собственных средств организаций, на объектах которых системы видеонаблюдения интегрируются в систему "Безопасный регион"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</si>
  <si>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</si>
  <si>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</si>
  <si>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</si>
  <si>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</si>
  <si>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</si>
  <si>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</si>
  <si>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</si>
  <si>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</si>
  <si>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</si>
  <si>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Мероприятие 07.05.:  Оформление земельных участков под кладбищами в муниципальную собственность, включая создание новых кладбищ</t>
  </si>
  <si>
    <t>6.</t>
  </si>
  <si>
    <t xml:space="preserve">Всего  </t>
  </si>
  <si>
    <t>I</t>
  </si>
  <si>
    <t>II</t>
  </si>
  <si>
    <t>III</t>
  </si>
  <si>
    <t>IV</t>
  </si>
  <si>
    <t>В том числе по кварталам:</t>
  </si>
  <si>
    <t>Количество мероприятий по профилактике терроризма (ед.)</t>
  </si>
  <si>
    <t>Количество приобретенного оборудования, наглядных пособий и оснащения  для использования при проведении антитеррористических тренировок на объектах с массовым пребыванием людей (ед.)</t>
  </si>
  <si>
    <t>Социально значимые объекты оборудованы материально-техническими средствами в соответствии с требованиями антитеррористической защищенности (ед.)</t>
  </si>
  <si>
    <t>Количество граждан вновь привлеченных, участвующих в деятельности народных дружин (ед.)</t>
  </si>
  <si>
    <t>Количество народных дружинников, получивших выплаты в соответствии с  требованиями при расчете нормативов расходов бюджета (ед.)</t>
  </si>
  <si>
    <t>Количество закупленного имущества на обеспечение народных дружин необходимой материально-технической базой (ед.)</t>
  </si>
  <si>
    <t>Количество дополнительных мероприятий по обеспечению правопорядка и безопасности граждан (ед.)</t>
  </si>
  <si>
    <t>Количество обученных народных дружинников (ед.)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</si>
  <si>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(ед.)</t>
  </si>
  <si>
    <t>Количество мероприятий по профилактике экстремизма (ед.)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</si>
  <si>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(ед.)</t>
  </si>
  <si>
    <t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 (ед.)</t>
  </si>
  <si>
    <t>Количество внедренных в учебный план образовательных организаций профилактических программ антинаркотической направленности (ед.)</t>
  </si>
  <si>
    <t>Количество обученных педагогов и волонтеров методикам проведения профилактических занятий (ед.)</t>
  </si>
  <si>
    <t>Количество рекламных баннеров, агитационных материалов антинаркотической направленности (ед.)</t>
  </si>
  <si>
    <t>Ежегодное проведение мероприятий в рамках антинаркотических месячников (дата, месяц, ед.)</t>
  </si>
  <si>
    <t>Количество восстановленных (ремонт, реставрация, благоустройство) воинских захоронений (шт.)</t>
  </si>
  <si>
    <t>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 (процент)</t>
  </si>
  <si>
    <t>Основное мероприятие 02: 
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</si>
  <si>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 xml:space="preserve">Мероприятие 02.01.: 
Формирование, хранение, использование и восполнение резервного фонда для ликвидации чрезвычайных ситуаций муниципального характера </t>
  </si>
  <si>
    <t>Приобретено материальных средств резервного фонда для ликвидации чрезвычайных ситуаций муниципального характера (по позициям), ед.</t>
  </si>
  <si>
    <t xml:space="preserve">Мероприятие 03.01.: Подготовка должностных лиц по вопросам гражданской обороны и предупреждения и ликвидации чрезвычайных ситуаций </t>
  </si>
  <si>
    <t>Мероприятие 03.02.: Создание и обеспечение функционирования учебно-консультационных пунктов на территории муниципального образования Московской области</t>
  </si>
  <si>
    <t>Оборудовано учебно-консультационных пунктов, ед.</t>
  </si>
  <si>
    <t>Проведено учений, тренировок, 
смотр-конкурсов, ед.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</si>
  <si>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образования, ед.</t>
  </si>
  <si>
    <t>Обеспечена готовность технических средств оповещения, %</t>
  </si>
  <si>
    <t>Развернуты современные технические средства оповещения, ед.</t>
  </si>
  <si>
    <t>Основное мероприятие 03:
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</si>
  <si>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Мероприятие 03.01.: Обеспечение готовности объектов гражданской обороны</t>
  </si>
  <si>
    <t>Количество объектов гражданской обороны, ед.</t>
  </si>
  <si>
    <t>Мероприятие 03.02.: Проведение учений и тренировок по гражданской обороне</t>
  </si>
  <si>
    <t>Количество проведенных тренировок и учений, ед.</t>
  </si>
  <si>
    <t>Количество пожарных гидрантов в готовности к забору воды в любое время года, ед.</t>
  </si>
  <si>
    <t>Мероприятие 01.03.: Создание, содержание пожарных водоемов и создание условий для забора воды из них 
в любое время года (обустройство подъездов с площадками с твердым покрытием для установки пожарных автомобилей)</t>
  </si>
  <si>
    <t>Количество пожарных водоемов, ед.</t>
  </si>
  <si>
    <t>Мероприятие 01.04.: 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</si>
  <si>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Количество работающих извещателей, ед.</t>
  </si>
  <si>
    <t>Количество средств обеспечения пожарной безопасности жилых и общественных зданий, находящихся в муниципальной собственности, ед.</t>
  </si>
  <si>
    <t>Количество обученного населения мерам пожарной безопасности, чел.</t>
  </si>
  <si>
    <t>Количество мероприятий в условиях особого противопожарного режима, ед.</t>
  </si>
  <si>
    <t xml:space="preserve">Мероприятие 01.10.: Поддержание общественных объединений добровольной пожарной охраны </t>
  </si>
  <si>
    <t>Количество поддерживаемых общественных объединений добровольной пожарной охраны, ед.</t>
  </si>
  <si>
    <t>Работы по опашке территорий по границам населенных пунктов муниципальных образований Московской области, ед.</t>
  </si>
  <si>
    <t>Создана 
инфраструктура для обеспечения противопожарной безопасности в муниципальных образованиях Московской области, ед.</t>
  </si>
  <si>
    <t>Количество проведенных мероприятий по обеспечению безопасности людей на водных объектах, охране их жизни и здоровья, ед.</t>
  </si>
  <si>
    <t>Обучение населения, прежде всего детей, плаванию и приемам спасания на воде, чел.</t>
  </si>
  <si>
    <t>Количество подготовленных безопасных районов для размещения населения, материальных и культурных ценностей, подлежащих эвакуации, ед.</t>
  </si>
  <si>
    <t xml:space="preserve"> - </t>
  </si>
  <si>
    <t>Количество средств бюджета городского округа, израсходованных на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 (тыс. руб.)</t>
  </si>
  <si>
    <t xml:space="preserve">Доля расходов на содержание МКУ (процентов от суммы финансирования) </t>
  </si>
  <si>
    <t>Количество кладбищ, на которых производятся зимние и летние работы по содержанию мест захоронений (единиц)</t>
  </si>
  <si>
    <t xml:space="preserve">Мероприятие 07.07.: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 </t>
  </si>
  <si>
    <t>Количество благоустроенных воинских, почетных, одиночных захоронений (единиц)</t>
  </si>
  <si>
    <t>Количество благоустроенных могил и надгробий Героев Советского Союза, Героев Российской Федерации или полных кавалеров ордена Славы (единиц)</t>
  </si>
  <si>
    <t xml:space="preserve">Доля кладбищ, на которых проведена инвентаризация мест захоронения» (процентов)   </t>
  </si>
  <si>
    <t>Н.А. Стародубова</t>
  </si>
  <si>
    <t>Х</t>
  </si>
  <si>
    <t>Подпрограмма 1 "Профилактика преступлений и иных правонарушений"</t>
  </si>
  <si>
    <t>Итого по подпрограмме 1 "Профилактика преступлений и иных правонарушений", в том числе:</t>
  </si>
  <si>
    <t>Подпрограмма 3 «Обеспечение мероприятий гражданской обороны на территории муниципального образования Московской области»</t>
  </si>
  <si>
    <t>Итого по подпрограмме 3 «Обеспечение мероприятий гражданской обороны на территории муниципального образования Московской области», в том числе</t>
  </si>
  <si>
    <t>Подпрограмма 4 «Обеспечение пожарной безопасности на территории муниципального образования Московской области»</t>
  </si>
  <si>
    <t>Итого по подпрограмме 4 «Обеспечение пожарной безопасности на территории муниципального образования Московской области», в том числе:</t>
  </si>
  <si>
    <t>Подпрограмма 5 «Обеспечение безопасности населения на водных объектах,  расположенных на территории муниципального образования Московской области»</t>
  </si>
  <si>
    <t>Итого по подпрограмме 5 «Обеспечение безопасности населения на водных объектах,  расположенных на территории муниципального образования Московской области», в том числе:</t>
  </si>
  <si>
    <t>Подпрограмма 6 «Обеспечивающая подпрограмма»</t>
  </si>
  <si>
    <t>Итого по подпрограмме 6 «Обеспечивающая подпрограмма», в том числе:</t>
  </si>
  <si>
    <t>Мероприятие 01.03.: 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 укрепленности (закупка товаров, работ, услуг)</t>
  </si>
  <si>
    <t>Основное мероприятие 02: 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</si>
  <si>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Количество муниципальных контрактов, заключенных в целях создания (развития) сегментов аппаратно-программного комплекса "Безопасный город", ед.</t>
  </si>
  <si>
    <t>Количество земельных участков под кладбищами, оформленных в муниципальную собственность (единиц)</t>
  </si>
  <si>
    <t>Мероприятие 01.01.: 
Первичные меры пожарной безопасности на территории муниципального образования</t>
  </si>
  <si>
    <t>Мероприятие 01.06.: Организация обучения населения мерам пожарной безопасности</t>
  </si>
  <si>
    <t xml:space="preserve">Ответственный за выполнение мероприятия  </t>
  </si>
  <si>
    <t>Количество выполненных мероприятий по первичным мерам пожарной безопасности, ед.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</si>
  <si>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почвы, ед.</t>
  </si>
  <si>
    <t>Мероприятие 03.04.: 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</si>
  <si>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 xml:space="preserve">Мероприятие 03.04.: Пропаганда знаний в области гражданской обороны </t>
  </si>
  <si>
    <t>Мероприятие 01.02.: Обеспечение деятельности муниципального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</t>
  </si>
  <si>
    <t>Мероприятие 01.07.: Пропаганда в области пожарной безопасности, содействие распространению пожарно-технических знаний</t>
  </si>
  <si>
    <t>1.12.</t>
  </si>
  <si>
    <t xml:space="preserve">Мероприятие 01.08.: Дополнительные мероприятия в условиях особого противопожарного режима </t>
  </si>
  <si>
    <t>Мероприятие 01.13.: 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</si>
  <si>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Мероприятие 03.05.: Подготовка безопасных районов для размещения населения, материальных и культурных ценностей, подлежащих эвакуации</t>
  </si>
  <si>
    <t>Мероприятие 01.01.: 
Обеспечение деятельности муниципального учреждения "Единая дежурная диспетчерская служба муниципального образования Московской области"</t>
  </si>
  <si>
    <t>Количество объектов, по которым проведены работы по возведению пожарного депо, по подведению внешних инженерных сетей, по благоустройству, прилегающей к пожарному депо территории, ед.</t>
  </si>
  <si>
    <t>».</t>
  </si>
  <si>
    <t>«Приложение 1
к Муниципальной программе</t>
  </si>
  <si>
    <t>-</t>
  </si>
  <si>
    <t>В пределах собственных средств собственников (арендаторов) земельных участков</t>
  </si>
  <si>
    <t>Итого по муниципальной программе, в том числе:</t>
  </si>
  <si>
    <t>В пределах собственных средств организаций-балансодержателей источников наружного противопожарного водоснабжения, собственных средств собственников (арендаторов) земельных участков</t>
  </si>
  <si>
    <t>Приобретено материально-технических, продовольственных и иных средств, для целей гражданской обороны, ед.</t>
  </si>
  <si>
    <t>Начальник Управления по вопросам территориальной безопасности, гражданской обороны, защиты населения и территории от чрезвычайных ситуаций</t>
  </si>
  <si>
    <t>А. В. Давыдов</t>
  </si>
  <si>
    <t>Мероприятие 03.03.: 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 межнациональной и межконфессиональной толерантности</t>
  </si>
  <si>
    <t xml:space="preserve">Количество проведенных  "круглых столов" по формированию толерантных межнациональных отношений (ед.) </t>
  </si>
  <si>
    <t>Мероприятие 04.01.:  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</si>
  <si>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>Мероприятие 04.03.: Техническое обслуживание и модернизация оборудования системы "Безопасный регион"</t>
  </si>
  <si>
    <t>Сумма средств, затраченных на содержание оборудования системы "Безопасный регион" (видеокамеры, серверы,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 26-РГУ (тыс. рублей)</t>
  </si>
  <si>
    <t>Основное мероприятие 01: 
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</t>
  </si>
  <si>
    <t>Основное мероприятие 01: 
Развитие и эксплуатация Системы-112</t>
  </si>
  <si>
    <t xml:space="preserve">Мероприятие 01.01.:
Развитие Системы-112 </t>
  </si>
  <si>
    <t>Обеспечено развитие 
Системы-112, ед.</t>
  </si>
  <si>
    <t xml:space="preserve">Мероприятие 01.02.:
Содержание и эксплуатация Системы-112 </t>
  </si>
  <si>
    <t>Обеспечено функционирование
Системы-112, ед.</t>
  </si>
  <si>
    <t>Основное мероприятие 03: 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</si>
  <si>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 xml:space="preserve">Мероприятие 03.03.: Пропаганда знаний в области гражданской обороны, защиты населения и территории от чрезвычайных ситуаций </t>
  </si>
  <si>
    <t>Издано листовок, учебных пособий, ед.</t>
  </si>
  <si>
    <t>Основное мероприятие 05: Создание, содержание системно-аппаратного комплекса "Безопасный город" на территории муниципального образования Московской области</t>
  </si>
  <si>
    <t>Мероприятие 05.01.: Создание, содержание системно-аппаратного комплекса "Безопасный город"</t>
  </si>
  <si>
    <t>Мероприятие 01.01.:
Поддержание в постоянной готовности МСОН</t>
  </si>
  <si>
    <t>Мероприятие 01.02.: 
Развитие и модернизация МСОН</t>
  </si>
  <si>
    <t>Мероприятие 02.01.: 
Формирование, хранение, использование и восполнение запасов материально-технических, продовольственных и иных средств</t>
  </si>
  <si>
    <t xml:space="preserve">Мероприятие 03.03.: Создание и содержание курсов гражданской обороны </t>
  </si>
  <si>
    <t>Издание журналов, агитационного материала, ед.</t>
  </si>
  <si>
    <t>Издание буклетов, плакатов, ед.</t>
  </si>
  <si>
    <t>Основное мероприятие 04: Развертывание элементов системы технологического обеспечения региональной общественной безопасности и оперативного управления "Безопасный регион" (далее - система "Безопасный регион")</t>
  </si>
  <si>
    <t xml:space="preserve">Мероприятие 04.07.: Оказание услуг по предоставлению видеоизображения для системы «Безопасный регион» с видеокамер исполнителя, установленных на входных группах в подъезды многоквартирных домов
</t>
  </si>
  <si>
    <t>В пределах средств, предусмотренных на реализацию основного мероприятия 01 подпрограммы 3 «Обеспечение мероприятий гражданской обороны на территории муниципального образования Московской области»</t>
  </si>
  <si>
    <t>УМВД России по Одинцовскому городскому округу</t>
  </si>
  <si>
    <t>УМВД России по Одинцовскому городскому округу, ЛО МВД России на станции Москва - Белорусская</t>
  </si>
  <si>
    <t>Подготовлено должностных лиц, чел.</t>
  </si>
  <si>
    <t>Управление благоустройства</t>
  </si>
  <si>
    <t xml:space="preserve">Приложение 1
к постановлению Администрации
Одинцовского городского округа
Московской области
от ____________ № _______
</t>
  </si>
  <si>
    <t>Подпрограмма 2 «Обеспечение мероприятий по защите населения и территорий от чрезвычайных ситуаций»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</si>
  <si>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"Безопасный регион" в местах массового скопления людей, на детских игровых, спортивных площадках и социальных объектах (ед.) </t>
  </si>
  <si>
    <t xml:space="preserve">Мероприятие 04.02.: Проведение работ по установке видеокамер на подъездах многоквартирных домов и подключению их к системе "Безопасный регион" (в т.ч. в рамках муниципальных контрактов на оказание услуг по предоставлению видеоизображений для системы "Безопасный регион")
</t>
  </si>
  <si>
    <t xml:space="preserve">Количество видеокамер, установленных на подъездах многоквартирных домов и подключенных к системе "Безопасный регион" (ед.) </t>
  </si>
  <si>
    <t>Мероприятие 04.04.: Обеспечение интеграции в систему "Безопасный регион" видеокамер внешних систем видеонаблюдения</t>
  </si>
  <si>
    <t xml:space="preserve">Количество видеокамер внешних систем видеонаблюдения, интегрированных в систему "Безопасный регион", (ед.) </t>
  </si>
  <si>
    <t xml:space="preserve">Услуги по предоставлению видеоизображения для системы «Безопасный регион» оказаны с установленных на входных группах в подъезды многоквартирных домов видеокамер исполнителя, шт.
</t>
  </si>
  <si>
    <t>Итого по подпрограмме 2 «Обеспечение мероприятий по защите населения и территорий от чрезвычайных ситуаций», в том числе:</t>
  </si>
  <si>
    <t>Подготовлено должностных лиц по вопросам предупреждения и ликвидации чрезвычайных ситуаций,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</si>
</sst>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47">
    <xf numFmtId="0" fontId="0" fillId="0" borderId="0" xfId="0"/>
    <xf numFmtId="165" fontId="7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/>
    <xf numFmtId="165" fontId="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4" fontId="6" fillId="0" borderId="4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Alignment="1">
      <alignment horizontal="left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5" fontId="7" fillId="0" borderId="3" xfId="0" applyNumberFormat="1" applyFont="1" applyFill="1" applyBorder="1" applyAlignment="1">
      <alignment horizontal="center" vertical="top"/>
    </xf>
    <xf numFmtId="165" fontId="7" fillId="0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0"/>
  <sheetViews>
    <sheetView tabSelected="1" view="pageBreakPreview" topLeftCell="A326" zoomScaleNormal="100" zoomScaleSheetLayoutView="100" workbookViewId="0">
      <selection activeCell="C163" sqref="C163"/>
    </sheetView>
  </sheetViews>
  <sheetFormatPr defaultRowHeight="15" x14ac:dyDescent="0.25"/>
  <cols>
    <col min="1" max="1" width="9.5703125" style="29" customWidth="1"/>
    <col min="2" max="2" width="28.42578125" style="30" customWidth="1"/>
    <col min="3" max="3" width="16.28515625" style="30" customWidth="1"/>
    <col min="4" max="4" width="18.140625" style="30" customWidth="1"/>
    <col min="5" max="5" width="17.85546875" style="5" customWidth="1"/>
    <col min="6" max="6" width="14.5703125" style="5" customWidth="1"/>
    <col min="7" max="10" width="7.7109375" style="5" hidden="1" customWidth="1"/>
    <col min="11" max="11" width="14.140625" style="5" customWidth="1"/>
    <col min="12" max="15" width="12.7109375" style="5" customWidth="1"/>
    <col min="16" max="16" width="17" style="5" customWidth="1"/>
    <col min="17" max="17" width="17.7109375" style="5" customWidth="1"/>
    <col min="18" max="18" width="18" style="5" customWidth="1"/>
    <col min="19" max="19" width="19.5703125" style="52" customWidth="1"/>
    <col min="20" max="20" width="9.140625" style="13"/>
    <col min="21" max="21" width="13.28515625" style="13" customWidth="1"/>
    <col min="22" max="23" width="12.85546875" style="13" customWidth="1"/>
    <col min="24" max="24" width="12.28515625" style="13" customWidth="1"/>
    <col min="25" max="25" width="13.28515625" style="13" customWidth="1"/>
    <col min="26" max="26" width="12.7109375" style="13" customWidth="1"/>
    <col min="27" max="16384" width="9.140625" style="13"/>
  </cols>
  <sheetData>
    <row r="1" spans="1:31" ht="89.25" customHeight="1" x14ac:dyDescent="0.25">
      <c r="R1" s="134" t="s">
        <v>280</v>
      </c>
      <c r="S1" s="135"/>
    </row>
    <row r="2" spans="1:31" ht="39.75" customHeight="1" x14ac:dyDescent="0.25">
      <c r="R2" s="136" t="s">
        <v>243</v>
      </c>
      <c r="S2" s="137"/>
    </row>
    <row r="5" spans="1:31" ht="19.5" customHeight="1" x14ac:dyDescent="0.3">
      <c r="A5" s="138" t="s">
        <v>44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31" ht="20.25" customHeight="1" x14ac:dyDescent="0.25">
      <c r="A6" s="139" t="s">
        <v>72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8" spans="1:31" ht="45" customHeight="1" x14ac:dyDescent="0.25">
      <c r="A8" s="141" t="s">
        <v>4</v>
      </c>
      <c r="B8" s="140" t="s">
        <v>11</v>
      </c>
      <c r="C8" s="140" t="s">
        <v>0</v>
      </c>
      <c r="D8" s="140" t="s">
        <v>1</v>
      </c>
      <c r="E8" s="140" t="s">
        <v>5</v>
      </c>
      <c r="F8" s="140" t="s">
        <v>2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 t="s">
        <v>229</v>
      </c>
      <c r="T8" s="31"/>
      <c r="U8" s="31"/>
      <c r="V8" s="31"/>
      <c r="W8" s="31"/>
      <c r="X8" s="31"/>
      <c r="Y8" s="31"/>
      <c r="Z8" s="31"/>
      <c r="AA8" s="32"/>
      <c r="AB8" s="32"/>
      <c r="AC8" s="32"/>
      <c r="AD8" s="32"/>
      <c r="AE8" s="32"/>
    </row>
    <row r="9" spans="1:31" ht="27" customHeight="1" x14ac:dyDescent="0.25">
      <c r="A9" s="141"/>
      <c r="B9" s="140"/>
      <c r="C9" s="140"/>
      <c r="D9" s="140"/>
      <c r="E9" s="140"/>
      <c r="F9" s="99" t="s">
        <v>6</v>
      </c>
      <c r="G9" s="100"/>
      <c r="H9" s="100"/>
      <c r="I9" s="100"/>
      <c r="J9" s="101"/>
      <c r="K9" s="99" t="s">
        <v>7</v>
      </c>
      <c r="L9" s="100"/>
      <c r="M9" s="100"/>
      <c r="N9" s="100"/>
      <c r="O9" s="101"/>
      <c r="P9" s="27" t="s">
        <v>69</v>
      </c>
      <c r="Q9" s="27" t="s">
        <v>70</v>
      </c>
      <c r="R9" s="27" t="s">
        <v>71</v>
      </c>
      <c r="S9" s="140"/>
      <c r="T9" s="31"/>
      <c r="U9" s="31"/>
      <c r="V9" s="31"/>
      <c r="W9" s="31"/>
      <c r="X9" s="31"/>
      <c r="Y9" s="31"/>
      <c r="Z9" s="31"/>
      <c r="AA9" s="32"/>
      <c r="AB9" s="32"/>
      <c r="AC9" s="32"/>
      <c r="AD9" s="32"/>
      <c r="AE9" s="32"/>
    </row>
    <row r="10" spans="1:31" s="35" customFormat="1" ht="20.25" customHeight="1" x14ac:dyDescent="0.25">
      <c r="A10" s="79" t="s">
        <v>213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33"/>
      <c r="U10" s="33"/>
      <c r="V10" s="33"/>
      <c r="W10" s="33"/>
      <c r="X10" s="33"/>
      <c r="Y10" s="33"/>
      <c r="Z10" s="33"/>
      <c r="AA10" s="34"/>
      <c r="AB10" s="34"/>
      <c r="AC10" s="34"/>
      <c r="AD10" s="34"/>
      <c r="AE10" s="34"/>
    </row>
    <row r="11" spans="1:31" s="35" customFormat="1" ht="136.5" customHeight="1" x14ac:dyDescent="0.25">
      <c r="A11" s="36" t="s">
        <v>26</v>
      </c>
      <c r="B11" s="26" t="s">
        <v>75</v>
      </c>
      <c r="C11" s="4" t="s">
        <v>73</v>
      </c>
      <c r="D11" s="3" t="s">
        <v>3</v>
      </c>
      <c r="E11" s="25">
        <f>SUM(F11:R11)</f>
        <v>4414.3909999999996</v>
      </c>
      <c r="F11" s="64">
        <f>SUM(F12,F16,F20)</f>
        <v>882.39099999999996</v>
      </c>
      <c r="G11" s="65"/>
      <c r="H11" s="65"/>
      <c r="I11" s="65"/>
      <c r="J11" s="66"/>
      <c r="K11" s="64">
        <f>SUM(K12,K16,K20)</f>
        <v>883</v>
      </c>
      <c r="L11" s="65"/>
      <c r="M11" s="65"/>
      <c r="N11" s="65"/>
      <c r="O11" s="66"/>
      <c r="P11" s="25">
        <f>SUM(P12,P16,P20)</f>
        <v>883</v>
      </c>
      <c r="Q11" s="25">
        <f>SUM(Q12,Q16,Q20)</f>
        <v>883</v>
      </c>
      <c r="R11" s="25">
        <f>SUM(R12,R16,R20)</f>
        <v>883</v>
      </c>
      <c r="S11" s="19" t="s">
        <v>212</v>
      </c>
      <c r="T11" s="33"/>
      <c r="U11" s="33"/>
      <c r="V11" s="33"/>
      <c r="W11" s="33"/>
      <c r="X11" s="33"/>
      <c r="Y11" s="33"/>
      <c r="Z11" s="33"/>
      <c r="AA11" s="34"/>
      <c r="AB11" s="34"/>
      <c r="AC11" s="34"/>
      <c r="AD11" s="34"/>
      <c r="AE11" s="34"/>
    </row>
    <row r="12" spans="1:31" s="35" customFormat="1" ht="48.75" customHeight="1" x14ac:dyDescent="0.25">
      <c r="A12" s="18" t="s">
        <v>8</v>
      </c>
      <c r="B12" s="26" t="s">
        <v>55</v>
      </c>
      <c r="C12" s="4" t="s">
        <v>73</v>
      </c>
      <c r="D12" s="3" t="s">
        <v>3</v>
      </c>
      <c r="E12" s="25">
        <f>SUM(F12:R12)</f>
        <v>4274.8909999999996</v>
      </c>
      <c r="F12" s="64">
        <v>854.89099999999996</v>
      </c>
      <c r="G12" s="65"/>
      <c r="H12" s="65"/>
      <c r="I12" s="65"/>
      <c r="J12" s="66"/>
      <c r="K12" s="64">
        <v>855</v>
      </c>
      <c r="L12" s="65"/>
      <c r="M12" s="65"/>
      <c r="N12" s="65"/>
      <c r="O12" s="66"/>
      <c r="P12" s="25">
        <v>855</v>
      </c>
      <c r="Q12" s="25">
        <v>855</v>
      </c>
      <c r="R12" s="25">
        <v>855</v>
      </c>
      <c r="S12" s="26" t="s">
        <v>52</v>
      </c>
      <c r="T12" s="33"/>
      <c r="U12" s="33"/>
      <c r="V12" s="33"/>
      <c r="W12" s="33"/>
      <c r="X12" s="33"/>
      <c r="Y12" s="33"/>
      <c r="Z12" s="33"/>
      <c r="AA12" s="34"/>
      <c r="AB12" s="34"/>
      <c r="AC12" s="34"/>
      <c r="AD12" s="34"/>
      <c r="AE12" s="34"/>
    </row>
    <row r="13" spans="1:31" s="35" customFormat="1" ht="19.5" customHeight="1" x14ac:dyDescent="0.25">
      <c r="A13" s="80"/>
      <c r="B13" s="83" t="s">
        <v>155</v>
      </c>
      <c r="C13" s="93" t="s">
        <v>212</v>
      </c>
      <c r="D13" s="72" t="s">
        <v>212</v>
      </c>
      <c r="E13" s="86" t="s">
        <v>149</v>
      </c>
      <c r="F13" s="89">
        <v>2023</v>
      </c>
      <c r="G13" s="64" t="s">
        <v>154</v>
      </c>
      <c r="H13" s="65"/>
      <c r="I13" s="65"/>
      <c r="J13" s="66"/>
      <c r="K13" s="70" t="s">
        <v>7</v>
      </c>
      <c r="L13" s="64" t="s">
        <v>154</v>
      </c>
      <c r="M13" s="65"/>
      <c r="N13" s="65"/>
      <c r="O13" s="66"/>
      <c r="P13" s="70" t="s">
        <v>69</v>
      </c>
      <c r="Q13" s="70" t="s">
        <v>70</v>
      </c>
      <c r="R13" s="70" t="s">
        <v>71</v>
      </c>
      <c r="S13" s="72" t="s">
        <v>212</v>
      </c>
      <c r="T13" s="33"/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</row>
    <row r="14" spans="1:31" s="35" customFormat="1" ht="15.75" customHeight="1" x14ac:dyDescent="0.25">
      <c r="A14" s="81"/>
      <c r="B14" s="84"/>
      <c r="C14" s="94"/>
      <c r="D14" s="73"/>
      <c r="E14" s="87"/>
      <c r="F14" s="90"/>
      <c r="G14" s="25" t="s">
        <v>150</v>
      </c>
      <c r="H14" s="25" t="s">
        <v>151</v>
      </c>
      <c r="I14" s="25" t="s">
        <v>152</v>
      </c>
      <c r="J14" s="25" t="s">
        <v>153</v>
      </c>
      <c r="K14" s="71"/>
      <c r="L14" s="63" t="s">
        <v>150</v>
      </c>
      <c r="M14" s="63" t="s">
        <v>151</v>
      </c>
      <c r="N14" s="63" t="s">
        <v>152</v>
      </c>
      <c r="O14" s="63" t="s">
        <v>153</v>
      </c>
      <c r="P14" s="71"/>
      <c r="Q14" s="71"/>
      <c r="R14" s="71"/>
      <c r="S14" s="73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4"/>
      <c r="AE14" s="34"/>
    </row>
    <row r="15" spans="1:31" s="35" customFormat="1" ht="15.75" customHeight="1" x14ac:dyDescent="0.25">
      <c r="A15" s="82"/>
      <c r="B15" s="85"/>
      <c r="C15" s="95"/>
      <c r="D15" s="74"/>
      <c r="E15" s="2">
        <f>K15+P15+Q15+R15+F15</f>
        <v>110</v>
      </c>
      <c r="F15" s="2">
        <f>SUM(G15:J15)</f>
        <v>22</v>
      </c>
      <c r="G15" s="2">
        <v>5</v>
      </c>
      <c r="H15" s="2">
        <v>6</v>
      </c>
      <c r="I15" s="2">
        <v>7</v>
      </c>
      <c r="J15" s="2">
        <v>4</v>
      </c>
      <c r="K15" s="2">
        <f>O15</f>
        <v>22</v>
      </c>
      <c r="L15" s="2">
        <v>5</v>
      </c>
      <c r="M15" s="2">
        <v>11</v>
      </c>
      <c r="N15" s="2">
        <v>18</v>
      </c>
      <c r="O15" s="2">
        <v>22</v>
      </c>
      <c r="P15" s="2">
        <v>22</v>
      </c>
      <c r="Q15" s="2">
        <v>22</v>
      </c>
      <c r="R15" s="2">
        <v>22</v>
      </c>
      <c r="S15" s="74"/>
      <c r="T15" s="33"/>
      <c r="U15" s="33"/>
      <c r="V15" s="33"/>
      <c r="W15" s="33"/>
      <c r="X15" s="33"/>
      <c r="Y15" s="33"/>
      <c r="Z15" s="33"/>
      <c r="AA15" s="34"/>
      <c r="AB15" s="34"/>
      <c r="AC15" s="34"/>
      <c r="AD15" s="34"/>
      <c r="AE15" s="34"/>
    </row>
    <row r="16" spans="1:31" s="35" customFormat="1" ht="121.5" customHeight="1" x14ac:dyDescent="0.25">
      <c r="A16" s="18" t="s">
        <v>9</v>
      </c>
      <c r="B16" s="26" t="s">
        <v>56</v>
      </c>
      <c r="C16" s="4" t="s">
        <v>73</v>
      </c>
      <c r="D16" s="3" t="s">
        <v>3</v>
      </c>
      <c r="E16" s="25">
        <f>SUM(F16:R16)</f>
        <v>139.5</v>
      </c>
      <c r="F16" s="64">
        <f>50-22.5</f>
        <v>27.5</v>
      </c>
      <c r="G16" s="65"/>
      <c r="H16" s="65"/>
      <c r="I16" s="65"/>
      <c r="J16" s="66"/>
      <c r="K16" s="64">
        <v>28</v>
      </c>
      <c r="L16" s="65"/>
      <c r="M16" s="65"/>
      <c r="N16" s="65"/>
      <c r="O16" s="66"/>
      <c r="P16" s="25">
        <v>28</v>
      </c>
      <c r="Q16" s="25">
        <v>28</v>
      </c>
      <c r="R16" s="25">
        <v>28</v>
      </c>
      <c r="S16" s="26" t="s">
        <v>52</v>
      </c>
      <c r="T16" s="33"/>
      <c r="U16" s="33"/>
      <c r="V16" s="33"/>
      <c r="W16" s="33"/>
      <c r="X16" s="33"/>
      <c r="Y16" s="33"/>
      <c r="Z16" s="33"/>
      <c r="AA16" s="34"/>
      <c r="AB16" s="34"/>
      <c r="AC16" s="34"/>
      <c r="AD16" s="34"/>
      <c r="AE16" s="34"/>
    </row>
    <row r="17" spans="1:31" s="35" customFormat="1" ht="18" customHeight="1" x14ac:dyDescent="0.25">
      <c r="A17" s="80"/>
      <c r="B17" s="83" t="s">
        <v>156</v>
      </c>
      <c r="C17" s="93" t="s">
        <v>212</v>
      </c>
      <c r="D17" s="72" t="s">
        <v>212</v>
      </c>
      <c r="E17" s="86" t="s">
        <v>149</v>
      </c>
      <c r="F17" s="89">
        <v>2023</v>
      </c>
      <c r="G17" s="64" t="s">
        <v>154</v>
      </c>
      <c r="H17" s="65"/>
      <c r="I17" s="65"/>
      <c r="J17" s="66"/>
      <c r="K17" s="70" t="s">
        <v>7</v>
      </c>
      <c r="L17" s="64" t="s">
        <v>154</v>
      </c>
      <c r="M17" s="65"/>
      <c r="N17" s="65"/>
      <c r="O17" s="66"/>
      <c r="P17" s="70" t="s">
        <v>69</v>
      </c>
      <c r="Q17" s="70" t="s">
        <v>70</v>
      </c>
      <c r="R17" s="70" t="s">
        <v>71</v>
      </c>
      <c r="S17" s="72" t="s">
        <v>212</v>
      </c>
      <c r="T17" s="33"/>
      <c r="U17" s="33"/>
      <c r="V17" s="33"/>
      <c r="W17" s="33"/>
      <c r="X17" s="33"/>
      <c r="Y17" s="33"/>
      <c r="Z17" s="33"/>
      <c r="AA17" s="34"/>
      <c r="AB17" s="34"/>
      <c r="AC17" s="34"/>
      <c r="AD17" s="34"/>
      <c r="AE17" s="34"/>
    </row>
    <row r="18" spans="1:31" s="35" customFormat="1" ht="29.25" customHeight="1" x14ac:dyDescent="0.25">
      <c r="A18" s="81"/>
      <c r="B18" s="84"/>
      <c r="C18" s="94"/>
      <c r="D18" s="73"/>
      <c r="E18" s="87"/>
      <c r="F18" s="90"/>
      <c r="G18" s="25" t="s">
        <v>150</v>
      </c>
      <c r="H18" s="25" t="s">
        <v>151</v>
      </c>
      <c r="I18" s="25" t="s">
        <v>152</v>
      </c>
      <c r="J18" s="25" t="s">
        <v>153</v>
      </c>
      <c r="K18" s="71"/>
      <c r="L18" s="63" t="s">
        <v>150</v>
      </c>
      <c r="M18" s="63" t="s">
        <v>151</v>
      </c>
      <c r="N18" s="63" t="s">
        <v>152</v>
      </c>
      <c r="O18" s="63" t="s">
        <v>153</v>
      </c>
      <c r="P18" s="71"/>
      <c r="Q18" s="71"/>
      <c r="R18" s="71"/>
      <c r="S18" s="73"/>
      <c r="T18" s="33"/>
      <c r="U18" s="33"/>
      <c r="V18" s="33"/>
      <c r="W18" s="33"/>
      <c r="X18" s="33"/>
      <c r="Y18" s="33"/>
      <c r="Z18" s="33"/>
      <c r="AA18" s="34"/>
      <c r="AB18" s="34"/>
      <c r="AC18" s="34"/>
      <c r="AD18" s="34"/>
      <c r="AE18" s="34"/>
    </row>
    <row r="19" spans="1:31" s="35" customFormat="1" ht="76.5" customHeight="1" x14ac:dyDescent="0.25">
      <c r="A19" s="82"/>
      <c r="B19" s="85"/>
      <c r="C19" s="95"/>
      <c r="D19" s="74"/>
      <c r="E19" s="2">
        <f>R19+Q19+P19+K19+F19</f>
        <v>6980</v>
      </c>
      <c r="F19" s="2">
        <v>2500</v>
      </c>
      <c r="G19" s="2" t="s">
        <v>22</v>
      </c>
      <c r="H19" s="2" t="s">
        <v>22</v>
      </c>
      <c r="I19" s="2">
        <v>2500</v>
      </c>
      <c r="J19" s="2" t="s">
        <v>22</v>
      </c>
      <c r="K19" s="2">
        <f>O19</f>
        <v>1120</v>
      </c>
      <c r="L19" s="2" t="s">
        <v>22</v>
      </c>
      <c r="M19" s="2" t="s">
        <v>22</v>
      </c>
      <c r="N19" s="2">
        <v>1120</v>
      </c>
      <c r="O19" s="2">
        <v>1120</v>
      </c>
      <c r="P19" s="2">
        <v>1120</v>
      </c>
      <c r="Q19" s="2">
        <v>1120</v>
      </c>
      <c r="R19" s="2">
        <v>1120</v>
      </c>
      <c r="S19" s="74"/>
      <c r="T19" s="33"/>
      <c r="U19" s="33"/>
      <c r="V19" s="33"/>
      <c r="W19" s="33"/>
      <c r="X19" s="33"/>
      <c r="Y19" s="33"/>
      <c r="Z19" s="33"/>
      <c r="AA19" s="34"/>
      <c r="AB19" s="34"/>
      <c r="AC19" s="34"/>
      <c r="AD19" s="34"/>
      <c r="AE19" s="34"/>
    </row>
    <row r="20" spans="1:31" s="35" customFormat="1" ht="212.25" customHeight="1" x14ac:dyDescent="0.25">
      <c r="A20" s="18" t="s">
        <v>10</v>
      </c>
      <c r="B20" s="26" t="s">
        <v>223</v>
      </c>
      <c r="C20" s="4" t="s">
        <v>73</v>
      </c>
      <c r="D20" s="3" t="s">
        <v>3</v>
      </c>
      <c r="E20" s="25">
        <f>SUM(F20:R20)</f>
        <v>0</v>
      </c>
      <c r="F20" s="64">
        <v>0</v>
      </c>
      <c r="G20" s="65"/>
      <c r="H20" s="65"/>
      <c r="I20" s="65"/>
      <c r="J20" s="66"/>
      <c r="K20" s="64">
        <v>0</v>
      </c>
      <c r="L20" s="65"/>
      <c r="M20" s="65"/>
      <c r="N20" s="65"/>
      <c r="O20" s="66"/>
      <c r="P20" s="25">
        <v>0</v>
      </c>
      <c r="Q20" s="25">
        <v>0</v>
      </c>
      <c r="R20" s="25">
        <v>0</v>
      </c>
      <c r="S20" s="26" t="s">
        <v>30</v>
      </c>
      <c r="T20" s="33"/>
      <c r="U20" s="33"/>
      <c r="V20" s="33"/>
      <c r="W20" s="33"/>
      <c r="X20" s="33"/>
      <c r="Y20" s="33"/>
      <c r="Z20" s="33"/>
      <c r="AA20" s="34"/>
      <c r="AB20" s="34"/>
      <c r="AC20" s="34"/>
      <c r="AD20" s="34"/>
      <c r="AE20" s="34"/>
    </row>
    <row r="21" spans="1:31" s="35" customFormat="1" ht="18.75" customHeight="1" x14ac:dyDescent="0.25">
      <c r="A21" s="80"/>
      <c r="B21" s="83" t="s">
        <v>157</v>
      </c>
      <c r="C21" s="93" t="s">
        <v>212</v>
      </c>
      <c r="D21" s="72" t="s">
        <v>212</v>
      </c>
      <c r="E21" s="86" t="s">
        <v>149</v>
      </c>
      <c r="F21" s="89">
        <v>2023</v>
      </c>
      <c r="G21" s="64" t="s">
        <v>154</v>
      </c>
      <c r="H21" s="65"/>
      <c r="I21" s="65"/>
      <c r="J21" s="66"/>
      <c r="K21" s="70" t="s">
        <v>7</v>
      </c>
      <c r="L21" s="64" t="s">
        <v>154</v>
      </c>
      <c r="M21" s="65"/>
      <c r="N21" s="65"/>
      <c r="O21" s="66"/>
      <c r="P21" s="70" t="s">
        <v>69</v>
      </c>
      <c r="Q21" s="70" t="s">
        <v>70</v>
      </c>
      <c r="R21" s="70" t="s">
        <v>71</v>
      </c>
      <c r="S21" s="72" t="s">
        <v>212</v>
      </c>
      <c r="T21" s="33"/>
      <c r="U21" s="33"/>
      <c r="V21" s="33"/>
      <c r="W21" s="33"/>
      <c r="X21" s="33"/>
      <c r="Y21" s="33"/>
      <c r="Z21" s="33"/>
      <c r="AA21" s="34"/>
      <c r="AB21" s="34"/>
      <c r="AC21" s="34"/>
      <c r="AD21" s="34"/>
      <c r="AE21" s="34"/>
    </row>
    <row r="22" spans="1:31" s="35" customFormat="1" ht="20.25" customHeight="1" x14ac:dyDescent="0.25">
      <c r="A22" s="81"/>
      <c r="B22" s="84"/>
      <c r="C22" s="94"/>
      <c r="D22" s="73"/>
      <c r="E22" s="87"/>
      <c r="F22" s="90"/>
      <c r="G22" s="25" t="s">
        <v>150</v>
      </c>
      <c r="H22" s="25" t="s">
        <v>151</v>
      </c>
      <c r="I22" s="25" t="s">
        <v>152</v>
      </c>
      <c r="J22" s="25" t="s">
        <v>153</v>
      </c>
      <c r="K22" s="71"/>
      <c r="L22" s="63" t="s">
        <v>150</v>
      </c>
      <c r="M22" s="63" t="s">
        <v>151</v>
      </c>
      <c r="N22" s="63" t="s">
        <v>152</v>
      </c>
      <c r="O22" s="63" t="s">
        <v>153</v>
      </c>
      <c r="P22" s="71"/>
      <c r="Q22" s="71"/>
      <c r="R22" s="71"/>
      <c r="S22" s="7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</row>
    <row r="23" spans="1:31" s="35" customFormat="1" ht="53.25" customHeight="1" x14ac:dyDescent="0.25">
      <c r="A23" s="82"/>
      <c r="B23" s="85"/>
      <c r="C23" s="95"/>
      <c r="D23" s="74"/>
      <c r="E23" s="25" t="s">
        <v>22</v>
      </c>
      <c r="F23" s="25" t="s">
        <v>22</v>
      </c>
      <c r="G23" s="25" t="s">
        <v>22</v>
      </c>
      <c r="H23" s="25" t="s">
        <v>22</v>
      </c>
      <c r="I23" s="25" t="s">
        <v>22</v>
      </c>
      <c r="J23" s="25" t="s">
        <v>22</v>
      </c>
      <c r="K23" s="63" t="s">
        <v>22</v>
      </c>
      <c r="L23" s="63" t="s">
        <v>22</v>
      </c>
      <c r="M23" s="63" t="s">
        <v>22</v>
      </c>
      <c r="N23" s="63" t="s">
        <v>22</v>
      </c>
      <c r="O23" s="63" t="s">
        <v>22</v>
      </c>
      <c r="P23" s="25" t="s">
        <v>22</v>
      </c>
      <c r="Q23" s="25" t="s">
        <v>22</v>
      </c>
      <c r="R23" s="25" t="s">
        <v>22</v>
      </c>
      <c r="S23" s="74"/>
      <c r="T23" s="33"/>
      <c r="U23" s="33"/>
      <c r="V23" s="33"/>
      <c r="W23" s="33"/>
      <c r="X23" s="33"/>
      <c r="Y23" s="33"/>
      <c r="Z23" s="33"/>
      <c r="AA23" s="34"/>
      <c r="AB23" s="34"/>
      <c r="AC23" s="34"/>
      <c r="AD23" s="34"/>
      <c r="AE23" s="34"/>
    </row>
    <row r="24" spans="1:31" s="35" customFormat="1" ht="77.25" customHeight="1" x14ac:dyDescent="0.25">
      <c r="A24" s="18" t="s">
        <v>20</v>
      </c>
      <c r="B24" s="26" t="s">
        <v>57</v>
      </c>
      <c r="C24" s="4" t="s">
        <v>73</v>
      </c>
      <c r="D24" s="3" t="s">
        <v>3</v>
      </c>
      <c r="E24" s="25">
        <f>SUM(F24:R24)</f>
        <v>0</v>
      </c>
      <c r="F24" s="64">
        <f>SUM(F25,F29,F33,F37,F41)</f>
        <v>0</v>
      </c>
      <c r="G24" s="65"/>
      <c r="H24" s="65"/>
      <c r="I24" s="65"/>
      <c r="J24" s="66"/>
      <c r="K24" s="64">
        <f>SUM(K25,K29,K33,K37,K41)</f>
        <v>0</v>
      </c>
      <c r="L24" s="65"/>
      <c r="M24" s="65"/>
      <c r="N24" s="65"/>
      <c r="O24" s="66"/>
      <c r="P24" s="25">
        <f t="shared" ref="P24:R24" si="0">SUM(P25,P29,P33,P37,P41)</f>
        <v>0</v>
      </c>
      <c r="Q24" s="25">
        <f t="shared" si="0"/>
        <v>0</v>
      </c>
      <c r="R24" s="25">
        <f t="shared" si="0"/>
        <v>0</v>
      </c>
      <c r="S24" s="19" t="s">
        <v>212</v>
      </c>
      <c r="T24" s="33"/>
      <c r="U24" s="33"/>
      <c r="V24" s="33"/>
      <c r="W24" s="33"/>
      <c r="X24" s="33"/>
      <c r="Y24" s="33"/>
      <c r="Z24" s="33"/>
      <c r="AA24" s="34"/>
      <c r="AB24" s="34"/>
      <c r="AC24" s="34"/>
      <c r="AD24" s="34"/>
      <c r="AE24" s="34"/>
    </row>
    <row r="25" spans="1:31" s="35" customFormat="1" ht="91.5" customHeight="1" x14ac:dyDescent="0.25">
      <c r="A25" s="18" t="s">
        <v>12</v>
      </c>
      <c r="B25" s="26" t="s">
        <v>58</v>
      </c>
      <c r="C25" s="4" t="s">
        <v>73</v>
      </c>
      <c r="D25" s="3" t="s">
        <v>3</v>
      </c>
      <c r="E25" s="25">
        <f>SUM(F25:R25)</f>
        <v>0</v>
      </c>
      <c r="F25" s="64">
        <v>0</v>
      </c>
      <c r="G25" s="65"/>
      <c r="H25" s="65"/>
      <c r="I25" s="65"/>
      <c r="J25" s="66"/>
      <c r="K25" s="64">
        <v>0</v>
      </c>
      <c r="L25" s="65"/>
      <c r="M25" s="65"/>
      <c r="N25" s="65"/>
      <c r="O25" s="66"/>
      <c r="P25" s="25">
        <v>0</v>
      </c>
      <c r="Q25" s="25">
        <v>0</v>
      </c>
      <c r="R25" s="25">
        <v>0</v>
      </c>
      <c r="S25" s="26" t="s">
        <v>52</v>
      </c>
      <c r="T25" s="33"/>
      <c r="U25" s="33"/>
      <c r="V25" s="33"/>
      <c r="W25" s="33"/>
      <c r="X25" s="33"/>
      <c r="Y25" s="33"/>
      <c r="Z25" s="33"/>
      <c r="AA25" s="34"/>
      <c r="AB25" s="34"/>
      <c r="AC25" s="34"/>
      <c r="AD25" s="34"/>
      <c r="AE25" s="34"/>
    </row>
    <row r="26" spans="1:31" s="35" customFormat="1" ht="21" customHeight="1" x14ac:dyDescent="0.25">
      <c r="A26" s="80"/>
      <c r="B26" s="83" t="s">
        <v>158</v>
      </c>
      <c r="C26" s="93" t="s">
        <v>212</v>
      </c>
      <c r="D26" s="72" t="s">
        <v>212</v>
      </c>
      <c r="E26" s="86" t="s">
        <v>149</v>
      </c>
      <c r="F26" s="89">
        <v>2023</v>
      </c>
      <c r="G26" s="64" t="s">
        <v>154</v>
      </c>
      <c r="H26" s="65"/>
      <c r="I26" s="65"/>
      <c r="J26" s="66"/>
      <c r="K26" s="70" t="s">
        <v>7</v>
      </c>
      <c r="L26" s="64" t="s">
        <v>154</v>
      </c>
      <c r="M26" s="65"/>
      <c r="N26" s="65"/>
      <c r="O26" s="66"/>
      <c r="P26" s="70" t="s">
        <v>69</v>
      </c>
      <c r="Q26" s="70" t="s">
        <v>70</v>
      </c>
      <c r="R26" s="70" t="s">
        <v>71</v>
      </c>
      <c r="S26" s="72" t="s">
        <v>212</v>
      </c>
      <c r="T26" s="33"/>
      <c r="U26" s="33"/>
      <c r="V26" s="33"/>
      <c r="W26" s="33"/>
      <c r="X26" s="33"/>
      <c r="Y26" s="33"/>
      <c r="Z26" s="33"/>
      <c r="AA26" s="34"/>
      <c r="AB26" s="34"/>
      <c r="AC26" s="34"/>
      <c r="AD26" s="34"/>
      <c r="AE26" s="34"/>
    </row>
    <row r="27" spans="1:31" s="35" customFormat="1" ht="27.75" customHeight="1" x14ac:dyDescent="0.25">
      <c r="A27" s="81"/>
      <c r="B27" s="84"/>
      <c r="C27" s="94"/>
      <c r="D27" s="73"/>
      <c r="E27" s="87"/>
      <c r="F27" s="90"/>
      <c r="G27" s="25" t="s">
        <v>150</v>
      </c>
      <c r="H27" s="25" t="s">
        <v>151</v>
      </c>
      <c r="I27" s="25" t="s">
        <v>152</v>
      </c>
      <c r="J27" s="25" t="s">
        <v>153</v>
      </c>
      <c r="K27" s="71"/>
      <c r="L27" s="63" t="s">
        <v>150</v>
      </c>
      <c r="M27" s="63" t="s">
        <v>151</v>
      </c>
      <c r="N27" s="63" t="s">
        <v>152</v>
      </c>
      <c r="O27" s="63" t="s">
        <v>153</v>
      </c>
      <c r="P27" s="71"/>
      <c r="Q27" s="71"/>
      <c r="R27" s="71"/>
      <c r="S27" s="73"/>
      <c r="T27" s="33"/>
      <c r="U27" s="33"/>
      <c r="V27" s="33"/>
      <c r="W27" s="33"/>
      <c r="X27" s="33"/>
      <c r="Y27" s="33"/>
      <c r="Z27" s="33"/>
      <c r="AA27" s="34"/>
      <c r="AB27" s="34"/>
      <c r="AC27" s="34"/>
      <c r="AD27" s="34"/>
      <c r="AE27" s="34"/>
    </row>
    <row r="28" spans="1:31" s="35" customFormat="1" ht="17.25" customHeight="1" x14ac:dyDescent="0.25">
      <c r="A28" s="82"/>
      <c r="B28" s="85"/>
      <c r="C28" s="95"/>
      <c r="D28" s="74"/>
      <c r="E28" s="25" t="s">
        <v>22</v>
      </c>
      <c r="F28" s="25" t="s">
        <v>22</v>
      </c>
      <c r="G28" s="25" t="s">
        <v>22</v>
      </c>
      <c r="H28" s="25" t="s">
        <v>22</v>
      </c>
      <c r="I28" s="25" t="s">
        <v>22</v>
      </c>
      <c r="J28" s="25" t="s">
        <v>22</v>
      </c>
      <c r="K28" s="63" t="s">
        <v>22</v>
      </c>
      <c r="L28" s="63" t="s">
        <v>22</v>
      </c>
      <c r="M28" s="63" t="s">
        <v>22</v>
      </c>
      <c r="N28" s="63" t="s">
        <v>22</v>
      </c>
      <c r="O28" s="63" t="s">
        <v>22</v>
      </c>
      <c r="P28" s="25" t="s">
        <v>22</v>
      </c>
      <c r="Q28" s="25" t="s">
        <v>22</v>
      </c>
      <c r="R28" s="25" t="s">
        <v>22</v>
      </c>
      <c r="S28" s="74"/>
      <c r="T28" s="33"/>
      <c r="U28" s="33"/>
      <c r="V28" s="33"/>
      <c r="W28" s="33"/>
      <c r="X28" s="33"/>
      <c r="Y28" s="33"/>
      <c r="Z28" s="33"/>
      <c r="AA28" s="34"/>
      <c r="AB28" s="34"/>
      <c r="AC28" s="34"/>
      <c r="AD28" s="34"/>
      <c r="AE28" s="34"/>
    </row>
    <row r="29" spans="1:31" s="35" customFormat="1" ht="60.75" customHeight="1" x14ac:dyDescent="0.25">
      <c r="A29" s="18" t="s">
        <v>25</v>
      </c>
      <c r="B29" s="26" t="s">
        <v>59</v>
      </c>
      <c r="C29" s="4" t="s">
        <v>73</v>
      </c>
      <c r="D29" s="3" t="s">
        <v>3</v>
      </c>
      <c r="E29" s="25">
        <f>SUM(F29:R29)</f>
        <v>0</v>
      </c>
      <c r="F29" s="64">
        <v>0</v>
      </c>
      <c r="G29" s="65"/>
      <c r="H29" s="65"/>
      <c r="I29" s="65"/>
      <c r="J29" s="66"/>
      <c r="K29" s="64">
        <v>0</v>
      </c>
      <c r="L29" s="65"/>
      <c r="M29" s="65"/>
      <c r="N29" s="65"/>
      <c r="O29" s="66"/>
      <c r="P29" s="25">
        <v>0</v>
      </c>
      <c r="Q29" s="25">
        <v>0</v>
      </c>
      <c r="R29" s="25">
        <v>0</v>
      </c>
      <c r="S29" s="26" t="s">
        <v>52</v>
      </c>
      <c r="T29" s="33"/>
      <c r="U29" s="33"/>
      <c r="V29" s="33"/>
      <c r="W29" s="33"/>
      <c r="X29" s="33"/>
      <c r="Y29" s="33"/>
      <c r="Z29" s="33"/>
      <c r="AA29" s="34"/>
      <c r="AB29" s="34"/>
      <c r="AC29" s="34"/>
      <c r="AD29" s="34"/>
      <c r="AE29" s="34"/>
    </row>
    <row r="30" spans="1:31" s="35" customFormat="1" ht="21.75" customHeight="1" x14ac:dyDescent="0.25">
      <c r="A30" s="80"/>
      <c r="B30" s="83" t="s">
        <v>159</v>
      </c>
      <c r="C30" s="93" t="s">
        <v>212</v>
      </c>
      <c r="D30" s="72" t="s">
        <v>212</v>
      </c>
      <c r="E30" s="86" t="s">
        <v>149</v>
      </c>
      <c r="F30" s="89">
        <v>2023</v>
      </c>
      <c r="G30" s="64" t="s">
        <v>154</v>
      </c>
      <c r="H30" s="65"/>
      <c r="I30" s="65"/>
      <c r="J30" s="66"/>
      <c r="K30" s="70" t="s">
        <v>7</v>
      </c>
      <c r="L30" s="64" t="s">
        <v>154</v>
      </c>
      <c r="M30" s="65"/>
      <c r="N30" s="65"/>
      <c r="O30" s="66"/>
      <c r="P30" s="70" t="s">
        <v>69</v>
      </c>
      <c r="Q30" s="70" t="s">
        <v>70</v>
      </c>
      <c r="R30" s="70" t="s">
        <v>71</v>
      </c>
      <c r="S30" s="72" t="s">
        <v>212</v>
      </c>
      <c r="T30" s="33"/>
      <c r="U30" s="33"/>
      <c r="V30" s="33"/>
      <c r="W30" s="33"/>
      <c r="X30" s="33"/>
      <c r="Y30" s="33"/>
      <c r="Z30" s="33"/>
      <c r="AA30" s="34"/>
      <c r="AB30" s="34"/>
      <c r="AC30" s="34"/>
      <c r="AD30" s="34"/>
      <c r="AE30" s="34"/>
    </row>
    <row r="31" spans="1:31" s="35" customFormat="1" ht="18" customHeight="1" x14ac:dyDescent="0.25">
      <c r="A31" s="81"/>
      <c r="B31" s="84"/>
      <c r="C31" s="94"/>
      <c r="D31" s="73"/>
      <c r="E31" s="87"/>
      <c r="F31" s="90"/>
      <c r="G31" s="25" t="s">
        <v>150</v>
      </c>
      <c r="H31" s="25" t="s">
        <v>151</v>
      </c>
      <c r="I31" s="25" t="s">
        <v>152</v>
      </c>
      <c r="J31" s="25" t="s">
        <v>153</v>
      </c>
      <c r="K31" s="71"/>
      <c r="L31" s="63" t="s">
        <v>150</v>
      </c>
      <c r="M31" s="63" t="s">
        <v>151</v>
      </c>
      <c r="N31" s="63" t="s">
        <v>152</v>
      </c>
      <c r="O31" s="63" t="s">
        <v>153</v>
      </c>
      <c r="P31" s="71"/>
      <c r="Q31" s="71"/>
      <c r="R31" s="71"/>
      <c r="S31" s="73"/>
      <c r="T31" s="33"/>
      <c r="U31" s="33"/>
      <c r="V31" s="33"/>
      <c r="W31" s="33"/>
      <c r="X31" s="33"/>
      <c r="Y31" s="33"/>
      <c r="Z31" s="33"/>
      <c r="AA31" s="34"/>
      <c r="AB31" s="34"/>
      <c r="AC31" s="34"/>
      <c r="AD31" s="34"/>
      <c r="AE31" s="34"/>
    </row>
    <row r="32" spans="1:31" s="35" customFormat="1" ht="51" customHeight="1" x14ac:dyDescent="0.25">
      <c r="A32" s="82"/>
      <c r="B32" s="85"/>
      <c r="C32" s="95"/>
      <c r="D32" s="74"/>
      <c r="E32" s="25" t="s">
        <v>22</v>
      </c>
      <c r="F32" s="25" t="s">
        <v>22</v>
      </c>
      <c r="G32" s="25" t="s">
        <v>22</v>
      </c>
      <c r="H32" s="25" t="s">
        <v>22</v>
      </c>
      <c r="I32" s="25" t="s">
        <v>22</v>
      </c>
      <c r="J32" s="25" t="s">
        <v>22</v>
      </c>
      <c r="K32" s="63" t="s">
        <v>22</v>
      </c>
      <c r="L32" s="63" t="s">
        <v>22</v>
      </c>
      <c r="M32" s="63" t="s">
        <v>22</v>
      </c>
      <c r="N32" s="63" t="s">
        <v>22</v>
      </c>
      <c r="O32" s="63" t="s">
        <v>22</v>
      </c>
      <c r="P32" s="25" t="s">
        <v>22</v>
      </c>
      <c r="Q32" s="25" t="s">
        <v>22</v>
      </c>
      <c r="R32" s="25" t="s">
        <v>22</v>
      </c>
      <c r="S32" s="74"/>
      <c r="T32" s="33"/>
      <c r="U32" s="33"/>
      <c r="V32" s="33"/>
      <c r="W32" s="33"/>
      <c r="X32" s="33"/>
      <c r="Y32" s="33"/>
      <c r="Z32" s="33"/>
      <c r="AA32" s="34"/>
      <c r="AB32" s="34"/>
      <c r="AC32" s="34"/>
      <c r="AD32" s="34"/>
      <c r="AE32" s="34"/>
    </row>
    <row r="33" spans="1:31" s="35" customFormat="1" ht="74.25" customHeight="1" x14ac:dyDescent="0.25">
      <c r="A33" s="18" t="s">
        <v>36</v>
      </c>
      <c r="B33" s="26" t="s">
        <v>60</v>
      </c>
      <c r="C33" s="4" t="s">
        <v>73</v>
      </c>
      <c r="D33" s="3" t="s">
        <v>3</v>
      </c>
      <c r="E33" s="25">
        <f>SUM(F33:R33)</f>
        <v>0</v>
      </c>
      <c r="F33" s="64">
        <v>0</v>
      </c>
      <c r="G33" s="65"/>
      <c r="H33" s="65"/>
      <c r="I33" s="65"/>
      <c r="J33" s="66"/>
      <c r="K33" s="64">
        <v>0</v>
      </c>
      <c r="L33" s="65"/>
      <c r="M33" s="65"/>
      <c r="N33" s="65"/>
      <c r="O33" s="66"/>
      <c r="P33" s="25">
        <v>0</v>
      </c>
      <c r="Q33" s="25">
        <v>0</v>
      </c>
      <c r="R33" s="25">
        <v>0</v>
      </c>
      <c r="S33" s="26" t="s">
        <v>52</v>
      </c>
      <c r="T33" s="33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</row>
    <row r="34" spans="1:31" s="35" customFormat="1" ht="21.75" customHeight="1" x14ac:dyDescent="0.25">
      <c r="A34" s="80"/>
      <c r="B34" s="83" t="s">
        <v>160</v>
      </c>
      <c r="C34" s="93" t="s">
        <v>212</v>
      </c>
      <c r="D34" s="72" t="s">
        <v>212</v>
      </c>
      <c r="E34" s="86" t="s">
        <v>149</v>
      </c>
      <c r="F34" s="89">
        <v>2023</v>
      </c>
      <c r="G34" s="64" t="s">
        <v>154</v>
      </c>
      <c r="H34" s="65"/>
      <c r="I34" s="65"/>
      <c r="J34" s="66"/>
      <c r="K34" s="70" t="s">
        <v>7</v>
      </c>
      <c r="L34" s="64" t="s">
        <v>154</v>
      </c>
      <c r="M34" s="65"/>
      <c r="N34" s="65"/>
      <c r="O34" s="66"/>
      <c r="P34" s="70" t="s">
        <v>69</v>
      </c>
      <c r="Q34" s="70" t="s">
        <v>70</v>
      </c>
      <c r="R34" s="70" t="s">
        <v>71</v>
      </c>
      <c r="S34" s="72" t="s">
        <v>212</v>
      </c>
      <c r="T34" s="33"/>
      <c r="U34" s="33"/>
      <c r="V34" s="33"/>
      <c r="W34" s="33"/>
      <c r="X34" s="33"/>
      <c r="Y34" s="33"/>
      <c r="Z34" s="33"/>
      <c r="AA34" s="34"/>
      <c r="AB34" s="34"/>
      <c r="AC34" s="34"/>
      <c r="AD34" s="34"/>
      <c r="AE34" s="34"/>
    </row>
    <row r="35" spans="1:31" s="35" customFormat="1" ht="20.25" customHeight="1" x14ac:dyDescent="0.25">
      <c r="A35" s="81"/>
      <c r="B35" s="84"/>
      <c r="C35" s="94"/>
      <c r="D35" s="73"/>
      <c r="E35" s="87"/>
      <c r="F35" s="90"/>
      <c r="G35" s="25" t="s">
        <v>150</v>
      </c>
      <c r="H35" s="25" t="s">
        <v>151</v>
      </c>
      <c r="I35" s="25" t="s">
        <v>152</v>
      </c>
      <c r="J35" s="25" t="s">
        <v>153</v>
      </c>
      <c r="K35" s="71"/>
      <c r="L35" s="63" t="s">
        <v>150</v>
      </c>
      <c r="M35" s="63" t="s">
        <v>151</v>
      </c>
      <c r="N35" s="63" t="s">
        <v>152</v>
      </c>
      <c r="O35" s="63" t="s">
        <v>153</v>
      </c>
      <c r="P35" s="71"/>
      <c r="Q35" s="71"/>
      <c r="R35" s="71"/>
      <c r="S35" s="73"/>
      <c r="T35" s="33"/>
      <c r="U35" s="33"/>
      <c r="V35" s="33"/>
      <c r="W35" s="33"/>
      <c r="X35" s="33"/>
      <c r="Y35" s="33"/>
      <c r="Z35" s="33"/>
      <c r="AA35" s="34"/>
      <c r="AB35" s="34"/>
      <c r="AC35" s="34"/>
      <c r="AD35" s="34"/>
      <c r="AE35" s="34"/>
    </row>
    <row r="36" spans="1:31" s="35" customFormat="1" ht="35.25" customHeight="1" x14ac:dyDescent="0.25">
      <c r="A36" s="82"/>
      <c r="B36" s="85"/>
      <c r="C36" s="95"/>
      <c r="D36" s="74"/>
      <c r="E36" s="25" t="s">
        <v>22</v>
      </c>
      <c r="F36" s="25" t="s">
        <v>22</v>
      </c>
      <c r="G36" s="25" t="s">
        <v>22</v>
      </c>
      <c r="H36" s="25" t="s">
        <v>22</v>
      </c>
      <c r="I36" s="25" t="s">
        <v>22</v>
      </c>
      <c r="J36" s="25" t="s">
        <v>22</v>
      </c>
      <c r="K36" s="63" t="s">
        <v>22</v>
      </c>
      <c r="L36" s="63" t="s">
        <v>22</v>
      </c>
      <c r="M36" s="63" t="s">
        <v>22</v>
      </c>
      <c r="N36" s="63" t="s">
        <v>22</v>
      </c>
      <c r="O36" s="63" t="s">
        <v>22</v>
      </c>
      <c r="P36" s="25" t="s">
        <v>22</v>
      </c>
      <c r="Q36" s="25" t="s">
        <v>22</v>
      </c>
      <c r="R36" s="25" t="s">
        <v>22</v>
      </c>
      <c r="S36" s="74"/>
      <c r="T36" s="33"/>
      <c r="U36" s="33"/>
      <c r="V36" s="33"/>
      <c r="W36" s="33"/>
      <c r="X36" s="33"/>
      <c r="Y36" s="33"/>
      <c r="Z36" s="33"/>
      <c r="AA36" s="34"/>
      <c r="AB36" s="34"/>
      <c r="AC36" s="34"/>
      <c r="AD36" s="34"/>
      <c r="AE36" s="34"/>
    </row>
    <row r="37" spans="1:31" s="35" customFormat="1" ht="76.5" customHeight="1" x14ac:dyDescent="0.25">
      <c r="A37" s="18" t="s">
        <v>37</v>
      </c>
      <c r="B37" s="26" t="s">
        <v>61</v>
      </c>
      <c r="C37" s="4" t="s">
        <v>73</v>
      </c>
      <c r="D37" s="3" t="s">
        <v>3</v>
      </c>
      <c r="E37" s="25">
        <f>SUM(F37:R37)</f>
        <v>0</v>
      </c>
      <c r="F37" s="64">
        <v>0</v>
      </c>
      <c r="G37" s="65"/>
      <c r="H37" s="65"/>
      <c r="I37" s="65"/>
      <c r="J37" s="66"/>
      <c r="K37" s="64">
        <v>0</v>
      </c>
      <c r="L37" s="65"/>
      <c r="M37" s="65"/>
      <c r="N37" s="65"/>
      <c r="O37" s="66"/>
      <c r="P37" s="25">
        <v>0</v>
      </c>
      <c r="Q37" s="25">
        <v>0</v>
      </c>
      <c r="R37" s="25">
        <v>0</v>
      </c>
      <c r="S37" s="26" t="s">
        <v>276</v>
      </c>
      <c r="T37" s="33"/>
      <c r="U37" s="33"/>
      <c r="V37" s="33"/>
      <c r="W37" s="33"/>
      <c r="X37" s="33"/>
      <c r="Y37" s="33"/>
      <c r="Z37" s="33"/>
      <c r="AA37" s="34"/>
      <c r="AB37" s="34"/>
      <c r="AC37" s="34"/>
      <c r="AD37" s="34"/>
      <c r="AE37" s="34"/>
    </row>
    <row r="38" spans="1:31" s="35" customFormat="1" ht="18.75" customHeight="1" x14ac:dyDescent="0.25">
      <c r="A38" s="80"/>
      <c r="B38" s="83" t="s">
        <v>161</v>
      </c>
      <c r="C38" s="93" t="s">
        <v>212</v>
      </c>
      <c r="D38" s="72" t="s">
        <v>212</v>
      </c>
      <c r="E38" s="86" t="s">
        <v>149</v>
      </c>
      <c r="F38" s="89">
        <v>2023</v>
      </c>
      <c r="G38" s="64" t="s">
        <v>154</v>
      </c>
      <c r="H38" s="65"/>
      <c r="I38" s="65"/>
      <c r="J38" s="66"/>
      <c r="K38" s="70" t="s">
        <v>7</v>
      </c>
      <c r="L38" s="64" t="s">
        <v>154</v>
      </c>
      <c r="M38" s="65"/>
      <c r="N38" s="65"/>
      <c r="O38" s="66"/>
      <c r="P38" s="70" t="s">
        <v>69</v>
      </c>
      <c r="Q38" s="70" t="s">
        <v>70</v>
      </c>
      <c r="R38" s="70" t="s">
        <v>71</v>
      </c>
      <c r="S38" s="72" t="s">
        <v>212</v>
      </c>
      <c r="T38" s="33"/>
      <c r="U38" s="33"/>
      <c r="V38" s="33"/>
      <c r="W38" s="33"/>
      <c r="X38" s="33"/>
      <c r="Y38" s="33"/>
      <c r="Z38" s="33"/>
      <c r="AA38" s="34"/>
      <c r="AB38" s="34"/>
      <c r="AC38" s="34"/>
      <c r="AD38" s="34"/>
      <c r="AE38" s="34"/>
    </row>
    <row r="39" spans="1:31" s="35" customFormat="1" ht="21.75" customHeight="1" x14ac:dyDescent="0.25">
      <c r="A39" s="81"/>
      <c r="B39" s="84"/>
      <c r="C39" s="94"/>
      <c r="D39" s="73"/>
      <c r="E39" s="87"/>
      <c r="F39" s="90"/>
      <c r="G39" s="25" t="s">
        <v>150</v>
      </c>
      <c r="H39" s="25" t="s">
        <v>151</v>
      </c>
      <c r="I39" s="25" t="s">
        <v>152</v>
      </c>
      <c r="J39" s="25" t="s">
        <v>153</v>
      </c>
      <c r="K39" s="71"/>
      <c r="L39" s="63" t="s">
        <v>150</v>
      </c>
      <c r="M39" s="63" t="s">
        <v>151</v>
      </c>
      <c r="N39" s="63" t="s">
        <v>152</v>
      </c>
      <c r="O39" s="63" t="s">
        <v>153</v>
      </c>
      <c r="P39" s="71"/>
      <c r="Q39" s="71"/>
      <c r="R39" s="71"/>
      <c r="S39" s="73"/>
      <c r="T39" s="33"/>
      <c r="U39" s="33"/>
      <c r="V39" s="33"/>
      <c r="W39" s="33"/>
      <c r="X39" s="33"/>
      <c r="Y39" s="33"/>
      <c r="Z39" s="33"/>
      <c r="AA39" s="34"/>
      <c r="AB39" s="34"/>
      <c r="AC39" s="34"/>
      <c r="AD39" s="34"/>
      <c r="AE39" s="34"/>
    </row>
    <row r="40" spans="1:31" s="35" customFormat="1" ht="27.75" customHeight="1" x14ac:dyDescent="0.25">
      <c r="A40" s="82"/>
      <c r="B40" s="85"/>
      <c r="C40" s="95"/>
      <c r="D40" s="74"/>
      <c r="E40" s="25" t="s">
        <v>22</v>
      </c>
      <c r="F40" s="25" t="s">
        <v>22</v>
      </c>
      <c r="G40" s="25" t="s">
        <v>22</v>
      </c>
      <c r="H40" s="25" t="s">
        <v>22</v>
      </c>
      <c r="I40" s="25" t="s">
        <v>22</v>
      </c>
      <c r="J40" s="25" t="s">
        <v>22</v>
      </c>
      <c r="K40" s="63" t="s">
        <v>22</v>
      </c>
      <c r="L40" s="63" t="s">
        <v>22</v>
      </c>
      <c r="M40" s="63" t="s">
        <v>22</v>
      </c>
      <c r="N40" s="63" t="s">
        <v>22</v>
      </c>
      <c r="O40" s="63" t="s">
        <v>22</v>
      </c>
      <c r="P40" s="25" t="s">
        <v>22</v>
      </c>
      <c r="Q40" s="25" t="s">
        <v>22</v>
      </c>
      <c r="R40" s="25" t="s">
        <v>22</v>
      </c>
      <c r="S40" s="74"/>
      <c r="T40" s="33"/>
      <c r="U40" s="33"/>
      <c r="V40" s="33"/>
      <c r="W40" s="33"/>
      <c r="X40" s="33"/>
      <c r="Y40" s="33"/>
      <c r="Z40" s="33"/>
      <c r="AA40" s="34"/>
      <c r="AB40" s="34"/>
      <c r="AC40" s="34"/>
      <c r="AD40" s="34"/>
      <c r="AE40" s="34"/>
    </row>
    <row r="41" spans="1:31" s="35" customFormat="1" ht="77.25" customHeight="1" x14ac:dyDescent="0.25">
      <c r="A41" s="18" t="s">
        <v>38</v>
      </c>
      <c r="B41" s="26" t="s">
        <v>62</v>
      </c>
      <c r="C41" s="4" t="s">
        <v>73</v>
      </c>
      <c r="D41" s="3" t="s">
        <v>3</v>
      </c>
      <c r="E41" s="25">
        <f>SUM(F41:R41)</f>
        <v>0</v>
      </c>
      <c r="F41" s="64">
        <v>0</v>
      </c>
      <c r="G41" s="65"/>
      <c r="H41" s="65"/>
      <c r="I41" s="65"/>
      <c r="J41" s="66"/>
      <c r="K41" s="64">
        <v>0</v>
      </c>
      <c r="L41" s="65"/>
      <c r="M41" s="65"/>
      <c r="N41" s="65"/>
      <c r="O41" s="66"/>
      <c r="P41" s="25">
        <v>0</v>
      </c>
      <c r="Q41" s="25">
        <v>0</v>
      </c>
      <c r="R41" s="25">
        <v>0</v>
      </c>
      <c r="S41" s="26" t="s">
        <v>53</v>
      </c>
      <c r="T41" s="33"/>
      <c r="U41" s="33"/>
      <c r="V41" s="33"/>
      <c r="W41" s="33"/>
      <c r="X41" s="33"/>
      <c r="Y41" s="33"/>
      <c r="Z41" s="33"/>
      <c r="AA41" s="34"/>
      <c r="AB41" s="34"/>
      <c r="AC41" s="34"/>
      <c r="AD41" s="34"/>
      <c r="AE41" s="34"/>
    </row>
    <row r="42" spans="1:31" s="35" customFormat="1" ht="15" customHeight="1" x14ac:dyDescent="0.25">
      <c r="A42" s="80"/>
      <c r="B42" s="83" t="s">
        <v>162</v>
      </c>
      <c r="C42" s="93" t="s">
        <v>212</v>
      </c>
      <c r="D42" s="72" t="s">
        <v>212</v>
      </c>
      <c r="E42" s="86" t="s">
        <v>149</v>
      </c>
      <c r="F42" s="89">
        <v>2023</v>
      </c>
      <c r="G42" s="64" t="s">
        <v>154</v>
      </c>
      <c r="H42" s="65"/>
      <c r="I42" s="65"/>
      <c r="J42" s="66"/>
      <c r="K42" s="70" t="s">
        <v>7</v>
      </c>
      <c r="L42" s="64" t="s">
        <v>154</v>
      </c>
      <c r="M42" s="65"/>
      <c r="N42" s="65"/>
      <c r="O42" s="66"/>
      <c r="P42" s="70" t="s">
        <v>69</v>
      </c>
      <c r="Q42" s="70" t="s">
        <v>70</v>
      </c>
      <c r="R42" s="70" t="s">
        <v>71</v>
      </c>
      <c r="S42" s="72" t="s">
        <v>212</v>
      </c>
      <c r="T42" s="33"/>
      <c r="U42" s="33"/>
      <c r="V42" s="33"/>
      <c r="W42" s="33"/>
      <c r="X42" s="33"/>
      <c r="Y42" s="33"/>
      <c r="Z42" s="33"/>
      <c r="AA42" s="34"/>
      <c r="AB42" s="34"/>
      <c r="AC42" s="34"/>
      <c r="AD42" s="34"/>
      <c r="AE42" s="34"/>
    </row>
    <row r="43" spans="1:31" s="35" customFormat="1" ht="16.5" customHeight="1" x14ac:dyDescent="0.25">
      <c r="A43" s="81"/>
      <c r="B43" s="84"/>
      <c r="C43" s="94"/>
      <c r="D43" s="73"/>
      <c r="E43" s="87"/>
      <c r="F43" s="90"/>
      <c r="G43" s="25" t="s">
        <v>150</v>
      </c>
      <c r="H43" s="25" t="s">
        <v>151</v>
      </c>
      <c r="I43" s="25" t="s">
        <v>152</v>
      </c>
      <c r="J43" s="25" t="s">
        <v>153</v>
      </c>
      <c r="K43" s="71"/>
      <c r="L43" s="63" t="s">
        <v>150</v>
      </c>
      <c r="M43" s="63" t="s">
        <v>151</v>
      </c>
      <c r="N43" s="63" t="s">
        <v>152</v>
      </c>
      <c r="O43" s="63" t="s">
        <v>153</v>
      </c>
      <c r="P43" s="71"/>
      <c r="Q43" s="71"/>
      <c r="R43" s="71"/>
      <c r="S43" s="73"/>
      <c r="T43" s="33"/>
      <c r="U43" s="33"/>
      <c r="V43" s="33"/>
      <c r="W43" s="33"/>
      <c r="X43" s="33"/>
      <c r="Y43" s="33"/>
      <c r="Z43" s="33"/>
      <c r="AA43" s="34"/>
      <c r="AB43" s="34"/>
      <c r="AC43" s="34"/>
      <c r="AD43" s="34"/>
      <c r="AE43" s="34"/>
    </row>
    <row r="44" spans="1:31" s="35" customFormat="1" ht="15" customHeight="1" x14ac:dyDescent="0.25">
      <c r="A44" s="82"/>
      <c r="B44" s="85"/>
      <c r="C44" s="95"/>
      <c r="D44" s="74"/>
      <c r="E44" s="25" t="s">
        <v>22</v>
      </c>
      <c r="F44" s="25" t="s">
        <v>22</v>
      </c>
      <c r="G44" s="25" t="s">
        <v>22</v>
      </c>
      <c r="H44" s="25" t="s">
        <v>22</v>
      </c>
      <c r="I44" s="25" t="s">
        <v>22</v>
      </c>
      <c r="J44" s="25" t="s">
        <v>22</v>
      </c>
      <c r="K44" s="63" t="s">
        <v>22</v>
      </c>
      <c r="L44" s="63" t="s">
        <v>22</v>
      </c>
      <c r="M44" s="63" t="s">
        <v>22</v>
      </c>
      <c r="N44" s="63" t="s">
        <v>22</v>
      </c>
      <c r="O44" s="63" t="s">
        <v>22</v>
      </c>
      <c r="P44" s="25" t="s">
        <v>22</v>
      </c>
      <c r="Q44" s="25" t="s">
        <v>22</v>
      </c>
      <c r="R44" s="25" t="s">
        <v>22</v>
      </c>
      <c r="S44" s="74"/>
      <c r="T44" s="33"/>
      <c r="U44" s="33"/>
      <c r="V44" s="33"/>
      <c r="W44" s="33"/>
      <c r="X44" s="33"/>
      <c r="Y44" s="33"/>
      <c r="Z44" s="33"/>
      <c r="AA44" s="34"/>
      <c r="AB44" s="34"/>
      <c r="AC44" s="34"/>
      <c r="AD44" s="34"/>
      <c r="AE44" s="34"/>
    </row>
    <row r="45" spans="1:31" s="35" customFormat="1" ht="90.75" customHeight="1" x14ac:dyDescent="0.25">
      <c r="A45" s="18" t="s">
        <v>13</v>
      </c>
      <c r="B45" s="26" t="s">
        <v>76</v>
      </c>
      <c r="C45" s="4" t="s">
        <v>73</v>
      </c>
      <c r="D45" s="3" t="s">
        <v>3</v>
      </c>
      <c r="E45" s="25">
        <f>SUM(F45:R45)</f>
        <v>227.5</v>
      </c>
      <c r="F45" s="64">
        <f>F46+F50+F54+F58</f>
        <v>27.5</v>
      </c>
      <c r="G45" s="65"/>
      <c r="H45" s="65"/>
      <c r="I45" s="65"/>
      <c r="J45" s="66"/>
      <c r="K45" s="64">
        <f>K46+K50+K54+K58</f>
        <v>50</v>
      </c>
      <c r="L45" s="65"/>
      <c r="M45" s="65"/>
      <c r="N45" s="65"/>
      <c r="O45" s="66"/>
      <c r="P45" s="25">
        <f t="shared" ref="P45:R45" si="1">P46+P50+P54+P58</f>
        <v>50</v>
      </c>
      <c r="Q45" s="25">
        <f t="shared" si="1"/>
        <v>50</v>
      </c>
      <c r="R45" s="25">
        <f t="shared" si="1"/>
        <v>50</v>
      </c>
      <c r="S45" s="19" t="s">
        <v>212</v>
      </c>
      <c r="T45" s="33"/>
      <c r="U45" s="33"/>
      <c r="V45" s="33"/>
      <c r="W45" s="33"/>
      <c r="X45" s="33"/>
      <c r="Y45" s="33"/>
      <c r="Z45" s="33"/>
      <c r="AA45" s="34"/>
      <c r="AB45" s="34"/>
      <c r="AC45" s="34"/>
      <c r="AD45" s="34"/>
      <c r="AE45" s="34"/>
    </row>
    <row r="46" spans="1:31" s="35" customFormat="1" ht="127.5" customHeight="1" x14ac:dyDescent="0.25">
      <c r="A46" s="18" t="s">
        <v>14</v>
      </c>
      <c r="B46" s="26" t="s">
        <v>77</v>
      </c>
      <c r="C46" s="4" t="s">
        <v>73</v>
      </c>
      <c r="D46" s="3" t="s">
        <v>3</v>
      </c>
      <c r="E46" s="25">
        <f>SUM(F46:R46)</f>
        <v>227.5</v>
      </c>
      <c r="F46" s="64">
        <f>50-22.5</f>
        <v>27.5</v>
      </c>
      <c r="G46" s="65"/>
      <c r="H46" s="65"/>
      <c r="I46" s="65"/>
      <c r="J46" s="66"/>
      <c r="K46" s="64">
        <v>50</v>
      </c>
      <c r="L46" s="65"/>
      <c r="M46" s="65"/>
      <c r="N46" s="65"/>
      <c r="O46" s="66"/>
      <c r="P46" s="25">
        <v>50</v>
      </c>
      <c r="Q46" s="25">
        <v>50</v>
      </c>
      <c r="R46" s="25">
        <v>50</v>
      </c>
      <c r="S46" s="26" t="s">
        <v>277</v>
      </c>
      <c r="T46" s="33"/>
      <c r="U46" s="33"/>
      <c r="V46" s="33"/>
      <c r="W46" s="33"/>
      <c r="X46" s="33"/>
      <c r="Y46" s="33"/>
      <c r="Z46" s="33"/>
      <c r="AA46" s="34"/>
      <c r="AB46" s="34"/>
      <c r="AC46" s="34"/>
      <c r="AD46" s="34"/>
      <c r="AE46" s="34"/>
    </row>
    <row r="47" spans="1:31" s="35" customFormat="1" ht="19.5" customHeight="1" x14ac:dyDescent="0.25">
      <c r="A47" s="80"/>
      <c r="B47" s="83" t="s">
        <v>163</v>
      </c>
      <c r="C47" s="93" t="s">
        <v>212</v>
      </c>
      <c r="D47" s="72" t="s">
        <v>212</v>
      </c>
      <c r="E47" s="86" t="s">
        <v>149</v>
      </c>
      <c r="F47" s="89">
        <v>2023</v>
      </c>
      <c r="G47" s="64" t="s">
        <v>154</v>
      </c>
      <c r="H47" s="65"/>
      <c r="I47" s="65"/>
      <c r="J47" s="66"/>
      <c r="K47" s="70" t="s">
        <v>7</v>
      </c>
      <c r="L47" s="64" t="s">
        <v>154</v>
      </c>
      <c r="M47" s="65"/>
      <c r="N47" s="65"/>
      <c r="O47" s="66"/>
      <c r="P47" s="70" t="s">
        <v>69</v>
      </c>
      <c r="Q47" s="70" t="s">
        <v>70</v>
      </c>
      <c r="R47" s="70" t="s">
        <v>71</v>
      </c>
      <c r="S47" s="72" t="s">
        <v>212</v>
      </c>
      <c r="T47" s="33"/>
      <c r="U47" s="33"/>
      <c r="V47" s="33"/>
      <c r="W47" s="33"/>
      <c r="X47" s="33"/>
      <c r="Y47" s="33"/>
      <c r="Z47" s="33"/>
      <c r="AA47" s="34"/>
      <c r="AB47" s="34"/>
      <c r="AC47" s="34"/>
      <c r="AD47" s="34"/>
      <c r="AE47" s="34"/>
    </row>
    <row r="48" spans="1:31" s="35" customFormat="1" ht="22.5" customHeight="1" x14ac:dyDescent="0.25">
      <c r="A48" s="81"/>
      <c r="B48" s="84"/>
      <c r="C48" s="94"/>
      <c r="D48" s="73"/>
      <c r="E48" s="87"/>
      <c r="F48" s="90"/>
      <c r="G48" s="25" t="s">
        <v>150</v>
      </c>
      <c r="H48" s="25" t="s">
        <v>151</v>
      </c>
      <c r="I48" s="25" t="s">
        <v>152</v>
      </c>
      <c r="J48" s="25" t="s">
        <v>153</v>
      </c>
      <c r="K48" s="71"/>
      <c r="L48" s="63" t="s">
        <v>150</v>
      </c>
      <c r="M48" s="63" t="s">
        <v>151</v>
      </c>
      <c r="N48" s="63" t="s">
        <v>152</v>
      </c>
      <c r="O48" s="63" t="s">
        <v>153</v>
      </c>
      <c r="P48" s="71"/>
      <c r="Q48" s="71"/>
      <c r="R48" s="71"/>
      <c r="S48" s="73"/>
      <c r="T48" s="33"/>
      <c r="U48" s="33"/>
      <c r="V48" s="33"/>
      <c r="W48" s="33"/>
      <c r="X48" s="33"/>
      <c r="Y48" s="33"/>
      <c r="Z48" s="33"/>
      <c r="AA48" s="34"/>
      <c r="AB48" s="34"/>
      <c r="AC48" s="34"/>
      <c r="AD48" s="34"/>
      <c r="AE48" s="34"/>
    </row>
    <row r="49" spans="1:31" s="35" customFormat="1" ht="50.25" customHeight="1" x14ac:dyDescent="0.25">
      <c r="A49" s="82"/>
      <c r="B49" s="85"/>
      <c r="C49" s="95"/>
      <c r="D49" s="74"/>
      <c r="E49" s="2">
        <f>R49+Q49+P49+K49+F49</f>
        <v>65</v>
      </c>
      <c r="F49" s="2">
        <f>SUM(G49:J49)</f>
        <v>13</v>
      </c>
      <c r="G49" s="2">
        <v>2</v>
      </c>
      <c r="H49" s="2">
        <v>3</v>
      </c>
      <c r="I49" s="2">
        <v>5</v>
      </c>
      <c r="J49" s="2">
        <v>3</v>
      </c>
      <c r="K49" s="2">
        <f>O49</f>
        <v>13</v>
      </c>
      <c r="L49" s="2">
        <v>2</v>
      </c>
      <c r="M49" s="2">
        <v>5</v>
      </c>
      <c r="N49" s="2">
        <v>10</v>
      </c>
      <c r="O49" s="2">
        <v>13</v>
      </c>
      <c r="P49" s="2">
        <v>13</v>
      </c>
      <c r="Q49" s="2">
        <v>13</v>
      </c>
      <c r="R49" s="2">
        <v>13</v>
      </c>
      <c r="S49" s="74"/>
      <c r="T49" s="33"/>
      <c r="U49" s="33"/>
      <c r="V49" s="33"/>
      <c r="W49" s="33"/>
      <c r="X49" s="33"/>
      <c r="Y49" s="33"/>
      <c r="Z49" s="33"/>
      <c r="AA49" s="34"/>
      <c r="AB49" s="34"/>
      <c r="AC49" s="34"/>
      <c r="AD49" s="34"/>
      <c r="AE49" s="34"/>
    </row>
    <row r="50" spans="1:31" s="35" customFormat="1" ht="111.75" customHeight="1" x14ac:dyDescent="0.25">
      <c r="A50" s="18" t="s">
        <v>15</v>
      </c>
      <c r="B50" s="26" t="s">
        <v>78</v>
      </c>
      <c r="C50" s="4" t="s">
        <v>73</v>
      </c>
      <c r="D50" s="3" t="s">
        <v>3</v>
      </c>
      <c r="E50" s="25">
        <f>SUM(F50:R50)</f>
        <v>0</v>
      </c>
      <c r="F50" s="64">
        <v>0</v>
      </c>
      <c r="G50" s="65"/>
      <c r="H50" s="65"/>
      <c r="I50" s="65"/>
      <c r="J50" s="66"/>
      <c r="K50" s="64">
        <v>0</v>
      </c>
      <c r="L50" s="65"/>
      <c r="M50" s="65"/>
      <c r="N50" s="65"/>
      <c r="O50" s="66"/>
      <c r="P50" s="25">
        <v>0</v>
      </c>
      <c r="Q50" s="25">
        <v>0</v>
      </c>
      <c r="R50" s="25">
        <v>0</v>
      </c>
      <c r="S50" s="26" t="s">
        <v>53</v>
      </c>
      <c r="T50" s="33"/>
      <c r="U50" s="33"/>
      <c r="V50" s="33"/>
      <c r="W50" s="33"/>
      <c r="X50" s="33"/>
      <c r="Y50" s="33"/>
      <c r="Z50" s="33"/>
      <c r="AA50" s="34"/>
      <c r="AB50" s="34"/>
      <c r="AC50" s="34"/>
      <c r="AD50" s="34"/>
      <c r="AE50" s="34"/>
    </row>
    <row r="51" spans="1:31" s="35" customFormat="1" ht="19.5" customHeight="1" x14ac:dyDescent="0.25">
      <c r="A51" s="80"/>
      <c r="B51" s="83" t="s">
        <v>164</v>
      </c>
      <c r="C51" s="93" t="s">
        <v>212</v>
      </c>
      <c r="D51" s="72" t="s">
        <v>212</v>
      </c>
      <c r="E51" s="86" t="s">
        <v>149</v>
      </c>
      <c r="F51" s="89">
        <v>2023</v>
      </c>
      <c r="G51" s="64" t="s">
        <v>154</v>
      </c>
      <c r="H51" s="65"/>
      <c r="I51" s="65"/>
      <c r="J51" s="66"/>
      <c r="K51" s="70" t="s">
        <v>7</v>
      </c>
      <c r="L51" s="64" t="s">
        <v>154</v>
      </c>
      <c r="M51" s="65"/>
      <c r="N51" s="65"/>
      <c r="O51" s="66"/>
      <c r="P51" s="70" t="s">
        <v>69</v>
      </c>
      <c r="Q51" s="70" t="s">
        <v>70</v>
      </c>
      <c r="R51" s="70" t="s">
        <v>71</v>
      </c>
      <c r="S51" s="72" t="s">
        <v>212</v>
      </c>
      <c r="T51" s="33"/>
      <c r="U51" s="33"/>
      <c r="V51" s="33"/>
      <c r="W51" s="33"/>
      <c r="X51" s="33"/>
      <c r="Y51" s="33"/>
      <c r="Z51" s="33"/>
      <c r="AA51" s="34"/>
      <c r="AB51" s="34"/>
      <c r="AC51" s="34"/>
      <c r="AD51" s="34"/>
      <c r="AE51" s="34"/>
    </row>
    <row r="52" spans="1:31" s="35" customFormat="1" ht="15.75" customHeight="1" x14ac:dyDescent="0.25">
      <c r="A52" s="81"/>
      <c r="B52" s="84"/>
      <c r="C52" s="94"/>
      <c r="D52" s="73"/>
      <c r="E52" s="87"/>
      <c r="F52" s="90"/>
      <c r="G52" s="25" t="s">
        <v>150</v>
      </c>
      <c r="H52" s="25" t="s">
        <v>151</v>
      </c>
      <c r="I52" s="25" t="s">
        <v>152</v>
      </c>
      <c r="J52" s="25" t="s">
        <v>153</v>
      </c>
      <c r="K52" s="71"/>
      <c r="L52" s="63" t="s">
        <v>150</v>
      </c>
      <c r="M52" s="63" t="s">
        <v>151</v>
      </c>
      <c r="N52" s="63" t="s">
        <v>152</v>
      </c>
      <c r="O52" s="63" t="s">
        <v>153</v>
      </c>
      <c r="P52" s="71"/>
      <c r="Q52" s="71"/>
      <c r="R52" s="71"/>
      <c r="S52" s="73"/>
      <c r="T52" s="33"/>
      <c r="U52" s="33"/>
      <c r="V52" s="33"/>
      <c r="W52" s="33"/>
      <c r="X52" s="33"/>
      <c r="Y52" s="33"/>
      <c r="Z52" s="33"/>
      <c r="AA52" s="34"/>
      <c r="AB52" s="34"/>
      <c r="AC52" s="34"/>
      <c r="AD52" s="34"/>
      <c r="AE52" s="34"/>
    </row>
    <row r="53" spans="1:31" s="35" customFormat="1" ht="18" customHeight="1" x14ac:dyDescent="0.25">
      <c r="A53" s="82"/>
      <c r="B53" s="85"/>
      <c r="C53" s="95"/>
      <c r="D53" s="74"/>
      <c r="E53" s="2">
        <v>60</v>
      </c>
      <c r="F53" s="2">
        <f>SUM(G53:J53)</f>
        <v>12</v>
      </c>
      <c r="G53" s="2">
        <v>2</v>
      </c>
      <c r="H53" s="2">
        <v>4</v>
      </c>
      <c r="I53" s="2">
        <v>4</v>
      </c>
      <c r="J53" s="2">
        <v>2</v>
      </c>
      <c r="K53" s="2">
        <f>O53</f>
        <v>12</v>
      </c>
      <c r="L53" s="2">
        <v>2</v>
      </c>
      <c r="M53" s="2">
        <v>6</v>
      </c>
      <c r="N53" s="2">
        <v>10</v>
      </c>
      <c r="O53" s="2">
        <v>12</v>
      </c>
      <c r="P53" s="2">
        <v>12</v>
      </c>
      <c r="Q53" s="2">
        <v>12</v>
      </c>
      <c r="R53" s="2">
        <v>12</v>
      </c>
      <c r="S53" s="74"/>
      <c r="T53" s="33"/>
      <c r="U53" s="33"/>
      <c r="V53" s="33"/>
      <c r="W53" s="33"/>
      <c r="X53" s="33"/>
      <c r="Y53" s="33"/>
      <c r="Z53" s="33"/>
      <c r="AA53" s="34"/>
      <c r="AB53" s="34"/>
      <c r="AC53" s="34"/>
      <c r="AD53" s="34"/>
      <c r="AE53" s="34"/>
    </row>
    <row r="54" spans="1:31" s="35" customFormat="1" ht="212.25" customHeight="1" x14ac:dyDescent="0.25">
      <c r="A54" s="18" t="s">
        <v>39</v>
      </c>
      <c r="B54" s="26" t="s">
        <v>251</v>
      </c>
      <c r="C54" s="4" t="s">
        <v>73</v>
      </c>
      <c r="D54" s="3" t="s">
        <v>3</v>
      </c>
      <c r="E54" s="25">
        <f>SUM(F54:R54)</f>
        <v>0</v>
      </c>
      <c r="F54" s="64">
        <v>0</v>
      </c>
      <c r="G54" s="65"/>
      <c r="H54" s="65"/>
      <c r="I54" s="65"/>
      <c r="J54" s="66"/>
      <c r="K54" s="64">
        <v>0</v>
      </c>
      <c r="L54" s="65"/>
      <c r="M54" s="65"/>
      <c r="N54" s="65"/>
      <c r="O54" s="66"/>
      <c r="P54" s="25">
        <v>0</v>
      </c>
      <c r="Q54" s="25">
        <v>0</v>
      </c>
      <c r="R54" s="25">
        <v>0</v>
      </c>
      <c r="S54" s="26" t="s">
        <v>52</v>
      </c>
      <c r="T54" s="33"/>
      <c r="U54" s="33"/>
      <c r="V54" s="33"/>
      <c r="W54" s="33"/>
      <c r="X54" s="33"/>
      <c r="Y54" s="33"/>
      <c r="Z54" s="33"/>
      <c r="AA54" s="34"/>
      <c r="AB54" s="34"/>
      <c r="AC54" s="34"/>
      <c r="AD54" s="34"/>
      <c r="AE54" s="34"/>
    </row>
    <row r="55" spans="1:31" s="35" customFormat="1" ht="21.75" customHeight="1" x14ac:dyDescent="0.25">
      <c r="A55" s="80"/>
      <c r="B55" s="83" t="s">
        <v>252</v>
      </c>
      <c r="C55" s="93" t="s">
        <v>212</v>
      </c>
      <c r="D55" s="72" t="s">
        <v>212</v>
      </c>
      <c r="E55" s="86" t="s">
        <v>149</v>
      </c>
      <c r="F55" s="89">
        <v>2023</v>
      </c>
      <c r="G55" s="64" t="s">
        <v>154</v>
      </c>
      <c r="H55" s="65"/>
      <c r="I55" s="65"/>
      <c r="J55" s="66"/>
      <c r="K55" s="70" t="s">
        <v>7</v>
      </c>
      <c r="L55" s="64" t="s">
        <v>154</v>
      </c>
      <c r="M55" s="65"/>
      <c r="N55" s="65"/>
      <c r="O55" s="66"/>
      <c r="P55" s="70" t="s">
        <v>69</v>
      </c>
      <c r="Q55" s="70" t="s">
        <v>70</v>
      </c>
      <c r="R55" s="70" t="s">
        <v>71</v>
      </c>
      <c r="S55" s="72" t="s">
        <v>212</v>
      </c>
      <c r="T55" s="33"/>
      <c r="U55" s="33"/>
      <c r="V55" s="33"/>
      <c r="W55" s="33"/>
      <c r="X55" s="33"/>
      <c r="Y55" s="33"/>
      <c r="Z55" s="33"/>
      <c r="AA55" s="34"/>
      <c r="AB55" s="34"/>
      <c r="AC55" s="34"/>
      <c r="AD55" s="34"/>
      <c r="AE55" s="34"/>
    </row>
    <row r="56" spans="1:31" s="35" customFormat="1" ht="19.5" customHeight="1" x14ac:dyDescent="0.25">
      <c r="A56" s="81"/>
      <c r="B56" s="84"/>
      <c r="C56" s="94"/>
      <c r="D56" s="73"/>
      <c r="E56" s="87"/>
      <c r="F56" s="90"/>
      <c r="G56" s="25" t="s">
        <v>150</v>
      </c>
      <c r="H56" s="25" t="s">
        <v>151</v>
      </c>
      <c r="I56" s="25" t="s">
        <v>152</v>
      </c>
      <c r="J56" s="25" t="s">
        <v>153</v>
      </c>
      <c r="K56" s="71"/>
      <c r="L56" s="63" t="s">
        <v>150</v>
      </c>
      <c r="M56" s="63" t="s">
        <v>151</v>
      </c>
      <c r="N56" s="63" t="s">
        <v>152</v>
      </c>
      <c r="O56" s="63" t="s">
        <v>153</v>
      </c>
      <c r="P56" s="71"/>
      <c r="Q56" s="71"/>
      <c r="R56" s="71"/>
      <c r="S56" s="73"/>
      <c r="T56" s="33"/>
      <c r="U56" s="33"/>
      <c r="V56" s="33"/>
      <c r="W56" s="33"/>
      <c r="X56" s="33"/>
      <c r="Y56" s="33"/>
      <c r="Z56" s="33"/>
      <c r="AA56" s="34"/>
      <c r="AB56" s="34"/>
      <c r="AC56" s="34"/>
      <c r="AD56" s="34"/>
      <c r="AE56" s="34"/>
    </row>
    <row r="57" spans="1:31" s="35" customFormat="1" ht="37.5" customHeight="1" x14ac:dyDescent="0.25">
      <c r="A57" s="82"/>
      <c r="B57" s="85"/>
      <c r="C57" s="95"/>
      <c r="D57" s="74"/>
      <c r="E57" s="2">
        <f>F57+K57+P57+Q57+R57</f>
        <v>25</v>
      </c>
      <c r="F57" s="2">
        <v>5</v>
      </c>
      <c r="G57" s="2" t="s">
        <v>22</v>
      </c>
      <c r="H57" s="2">
        <v>2</v>
      </c>
      <c r="I57" s="2" t="s">
        <v>22</v>
      </c>
      <c r="J57" s="2">
        <v>3</v>
      </c>
      <c r="K57" s="2">
        <f>O57</f>
        <v>5</v>
      </c>
      <c r="L57" s="2" t="s">
        <v>22</v>
      </c>
      <c r="M57" s="2">
        <v>2</v>
      </c>
      <c r="N57" s="2">
        <v>2</v>
      </c>
      <c r="O57" s="2">
        <v>5</v>
      </c>
      <c r="P57" s="2">
        <v>5</v>
      </c>
      <c r="Q57" s="2">
        <v>5</v>
      </c>
      <c r="R57" s="2">
        <v>5</v>
      </c>
      <c r="S57" s="74"/>
      <c r="T57" s="33"/>
      <c r="U57" s="33"/>
      <c r="V57" s="33"/>
      <c r="W57" s="33"/>
      <c r="X57" s="33"/>
      <c r="Y57" s="33"/>
      <c r="Z57" s="33"/>
      <c r="AA57" s="34"/>
      <c r="AB57" s="34"/>
      <c r="AC57" s="34"/>
      <c r="AD57" s="34"/>
      <c r="AE57" s="34"/>
    </row>
    <row r="58" spans="1:31" s="35" customFormat="1" ht="153" customHeight="1" x14ac:dyDescent="0.25">
      <c r="A58" s="18" t="s">
        <v>43</v>
      </c>
      <c r="B58" s="26" t="s">
        <v>79</v>
      </c>
      <c r="C58" s="4" t="s">
        <v>73</v>
      </c>
      <c r="D58" s="3" t="s">
        <v>3</v>
      </c>
      <c r="E58" s="25">
        <f>SUM(F58:R58)</f>
        <v>0</v>
      </c>
      <c r="F58" s="64">
        <v>0</v>
      </c>
      <c r="G58" s="65"/>
      <c r="H58" s="65"/>
      <c r="I58" s="65"/>
      <c r="J58" s="66"/>
      <c r="K58" s="64">
        <v>0</v>
      </c>
      <c r="L58" s="65"/>
      <c r="M58" s="65"/>
      <c r="N58" s="65"/>
      <c r="O58" s="66"/>
      <c r="P58" s="25">
        <v>0</v>
      </c>
      <c r="Q58" s="25">
        <v>0</v>
      </c>
      <c r="R58" s="25">
        <v>0</v>
      </c>
      <c r="S58" s="26" t="s">
        <v>52</v>
      </c>
      <c r="T58" s="33"/>
      <c r="U58" s="33"/>
      <c r="V58" s="33"/>
      <c r="W58" s="33"/>
      <c r="X58" s="33"/>
      <c r="Y58" s="33"/>
      <c r="Z58" s="33"/>
      <c r="AA58" s="34"/>
      <c r="AB58" s="34"/>
      <c r="AC58" s="34"/>
      <c r="AD58" s="34"/>
      <c r="AE58" s="34"/>
    </row>
    <row r="59" spans="1:31" s="35" customFormat="1" ht="24" customHeight="1" x14ac:dyDescent="0.25">
      <c r="A59" s="80"/>
      <c r="B59" s="83" t="s">
        <v>165</v>
      </c>
      <c r="C59" s="93" t="s">
        <v>212</v>
      </c>
      <c r="D59" s="72" t="s">
        <v>212</v>
      </c>
      <c r="E59" s="86" t="s">
        <v>149</v>
      </c>
      <c r="F59" s="89">
        <v>2023</v>
      </c>
      <c r="G59" s="64" t="s">
        <v>154</v>
      </c>
      <c r="H59" s="65"/>
      <c r="I59" s="65"/>
      <c r="J59" s="66"/>
      <c r="K59" s="70" t="s">
        <v>7</v>
      </c>
      <c r="L59" s="64" t="s">
        <v>154</v>
      </c>
      <c r="M59" s="65"/>
      <c r="N59" s="65"/>
      <c r="O59" s="66"/>
      <c r="P59" s="70" t="s">
        <v>69</v>
      </c>
      <c r="Q59" s="70" t="s">
        <v>70</v>
      </c>
      <c r="R59" s="70" t="s">
        <v>71</v>
      </c>
      <c r="S59" s="72" t="s">
        <v>212</v>
      </c>
      <c r="T59" s="33"/>
      <c r="U59" s="33"/>
      <c r="V59" s="33"/>
      <c r="W59" s="33"/>
      <c r="X59" s="33"/>
      <c r="Y59" s="33"/>
      <c r="Z59" s="33"/>
      <c r="AA59" s="34"/>
      <c r="AB59" s="34"/>
      <c r="AC59" s="34"/>
      <c r="AD59" s="34"/>
      <c r="AE59" s="34"/>
    </row>
    <row r="60" spans="1:31" s="35" customFormat="1" ht="19.5" customHeight="1" x14ac:dyDescent="0.25">
      <c r="A60" s="81"/>
      <c r="B60" s="84"/>
      <c r="C60" s="94"/>
      <c r="D60" s="73"/>
      <c r="E60" s="87"/>
      <c r="F60" s="90"/>
      <c r="G60" s="25" t="s">
        <v>150</v>
      </c>
      <c r="H60" s="25" t="s">
        <v>151</v>
      </c>
      <c r="I60" s="25" t="s">
        <v>152</v>
      </c>
      <c r="J60" s="25" t="s">
        <v>153</v>
      </c>
      <c r="K60" s="71"/>
      <c r="L60" s="63" t="s">
        <v>150</v>
      </c>
      <c r="M60" s="63" t="s">
        <v>151</v>
      </c>
      <c r="N60" s="63" t="s">
        <v>152</v>
      </c>
      <c r="O60" s="63" t="s">
        <v>153</v>
      </c>
      <c r="P60" s="71"/>
      <c r="Q60" s="71"/>
      <c r="R60" s="71"/>
      <c r="S60" s="73"/>
      <c r="T60" s="33"/>
      <c r="U60" s="33"/>
      <c r="V60" s="33"/>
      <c r="W60" s="33"/>
      <c r="X60" s="33"/>
      <c r="Y60" s="33"/>
      <c r="Z60" s="33"/>
      <c r="AA60" s="34"/>
      <c r="AB60" s="34"/>
      <c r="AC60" s="34"/>
      <c r="AD60" s="34"/>
      <c r="AE60" s="34"/>
    </row>
    <row r="61" spans="1:31" s="35" customFormat="1" ht="78" customHeight="1" x14ac:dyDescent="0.25">
      <c r="A61" s="82"/>
      <c r="B61" s="85"/>
      <c r="C61" s="95"/>
      <c r="D61" s="74"/>
      <c r="E61" s="2">
        <f>F61+K61+P61+Q61+R61</f>
        <v>60</v>
      </c>
      <c r="F61" s="2">
        <f>SUM(G61:J61)</f>
        <v>12</v>
      </c>
      <c r="G61" s="2">
        <v>2</v>
      </c>
      <c r="H61" s="2">
        <v>3</v>
      </c>
      <c r="I61" s="2">
        <v>5</v>
      </c>
      <c r="J61" s="2">
        <v>2</v>
      </c>
      <c r="K61" s="2">
        <f>O61</f>
        <v>12</v>
      </c>
      <c r="L61" s="2">
        <v>2</v>
      </c>
      <c r="M61" s="2">
        <v>5</v>
      </c>
      <c r="N61" s="2">
        <v>10</v>
      </c>
      <c r="O61" s="2">
        <v>12</v>
      </c>
      <c r="P61" s="2">
        <v>12</v>
      </c>
      <c r="Q61" s="2">
        <v>12</v>
      </c>
      <c r="R61" s="2">
        <v>12</v>
      </c>
      <c r="S61" s="74"/>
      <c r="T61" s="33"/>
      <c r="U61" s="33"/>
      <c r="V61" s="33"/>
      <c r="W61" s="33"/>
      <c r="X61" s="33"/>
      <c r="Y61" s="33"/>
      <c r="Z61" s="33"/>
      <c r="AA61" s="34"/>
      <c r="AB61" s="34"/>
      <c r="AC61" s="34"/>
      <c r="AD61" s="34"/>
      <c r="AE61" s="34"/>
    </row>
    <row r="62" spans="1:31" s="35" customFormat="1" ht="18" customHeight="1" x14ac:dyDescent="0.25">
      <c r="A62" s="112" t="s">
        <v>16</v>
      </c>
      <c r="B62" s="98" t="s">
        <v>273</v>
      </c>
      <c r="C62" s="96" t="s">
        <v>73</v>
      </c>
      <c r="D62" s="3" t="s">
        <v>35</v>
      </c>
      <c r="E62" s="25">
        <f>SUM(F62:R62)</f>
        <v>1000933.44882</v>
      </c>
      <c r="F62" s="64">
        <f>SUM(F63:J64)</f>
        <v>195924.04055000001</v>
      </c>
      <c r="G62" s="65"/>
      <c r="H62" s="65"/>
      <c r="I62" s="65"/>
      <c r="J62" s="66"/>
      <c r="K62" s="64">
        <f>SUM(K63:K64)</f>
        <v>213923.40826999999</v>
      </c>
      <c r="L62" s="65"/>
      <c r="M62" s="65"/>
      <c r="N62" s="65"/>
      <c r="O62" s="66"/>
      <c r="P62" s="25">
        <f t="shared" ref="P62:R62" si="2">SUM(P63:P64)</f>
        <v>214163</v>
      </c>
      <c r="Q62" s="25">
        <f t="shared" si="2"/>
        <v>214163</v>
      </c>
      <c r="R62" s="25">
        <f t="shared" si="2"/>
        <v>162760</v>
      </c>
      <c r="S62" s="92" t="s">
        <v>212</v>
      </c>
      <c r="T62" s="33"/>
      <c r="U62" s="33"/>
      <c r="V62" s="33"/>
      <c r="W62" s="33"/>
      <c r="X62" s="33"/>
      <c r="Y62" s="33"/>
      <c r="Z62" s="33"/>
      <c r="AA62" s="34"/>
      <c r="AB62" s="34"/>
      <c r="AC62" s="34"/>
      <c r="AD62" s="34"/>
      <c r="AE62" s="34"/>
    </row>
    <row r="63" spans="1:31" s="35" customFormat="1" ht="47.25" customHeight="1" x14ac:dyDescent="0.25">
      <c r="A63" s="112"/>
      <c r="B63" s="98"/>
      <c r="C63" s="96"/>
      <c r="D63" s="3" t="s">
        <v>21</v>
      </c>
      <c r="E63" s="25">
        <f>SUM(F63:R63)</f>
        <v>127153</v>
      </c>
      <c r="F63" s="64">
        <f>F83</f>
        <v>31458</v>
      </c>
      <c r="G63" s="65"/>
      <c r="H63" s="65"/>
      <c r="I63" s="65"/>
      <c r="J63" s="66"/>
      <c r="K63" s="64">
        <f>K83</f>
        <v>31545</v>
      </c>
      <c r="L63" s="65"/>
      <c r="M63" s="65"/>
      <c r="N63" s="65"/>
      <c r="O63" s="66"/>
      <c r="P63" s="25">
        <f t="shared" ref="P63:R63" si="3">P83</f>
        <v>32075</v>
      </c>
      <c r="Q63" s="25">
        <f t="shared" si="3"/>
        <v>32075</v>
      </c>
      <c r="R63" s="25">
        <f t="shared" si="3"/>
        <v>0</v>
      </c>
      <c r="S63" s="92"/>
      <c r="T63" s="33"/>
      <c r="U63" s="33"/>
      <c r="V63" s="33"/>
      <c r="W63" s="33"/>
      <c r="X63" s="33"/>
      <c r="Y63" s="33"/>
      <c r="Z63" s="33"/>
      <c r="AA63" s="34"/>
      <c r="AB63" s="34"/>
      <c r="AC63" s="34"/>
      <c r="AD63" s="34"/>
      <c r="AE63" s="34"/>
    </row>
    <row r="64" spans="1:31" s="35" customFormat="1" ht="47.25" customHeight="1" x14ac:dyDescent="0.25">
      <c r="A64" s="112"/>
      <c r="B64" s="98"/>
      <c r="C64" s="96"/>
      <c r="D64" s="3" t="s">
        <v>3</v>
      </c>
      <c r="E64" s="25">
        <f>SUM(F64:R64)</f>
        <v>873780.44882000005</v>
      </c>
      <c r="F64" s="64">
        <f>SUM(F66,F74,F84)</f>
        <v>164466.04055000001</v>
      </c>
      <c r="G64" s="65"/>
      <c r="H64" s="65"/>
      <c r="I64" s="65"/>
      <c r="J64" s="66"/>
      <c r="K64" s="64">
        <f>SUM(K66,K74,K84)</f>
        <v>182378.40826999999</v>
      </c>
      <c r="L64" s="65"/>
      <c r="M64" s="65"/>
      <c r="N64" s="65"/>
      <c r="O64" s="66"/>
      <c r="P64" s="25">
        <f t="shared" ref="P64:R64" si="4">SUM(P66,P74,P84)</f>
        <v>182088</v>
      </c>
      <c r="Q64" s="25">
        <f t="shared" si="4"/>
        <v>182088</v>
      </c>
      <c r="R64" s="25">
        <f t="shared" si="4"/>
        <v>162760</v>
      </c>
      <c r="S64" s="92"/>
      <c r="T64" s="33"/>
      <c r="U64" s="33"/>
      <c r="V64" s="33"/>
      <c r="W64" s="33"/>
      <c r="X64" s="33"/>
      <c r="Y64" s="33"/>
      <c r="Z64" s="33"/>
      <c r="AA64" s="34"/>
      <c r="AB64" s="34"/>
      <c r="AC64" s="34"/>
      <c r="AD64" s="34"/>
      <c r="AE64" s="34"/>
    </row>
    <row r="65" spans="1:31" s="35" customFormat="1" ht="32.25" customHeight="1" x14ac:dyDescent="0.25">
      <c r="A65" s="112"/>
      <c r="B65" s="98"/>
      <c r="C65" s="96"/>
      <c r="D65" s="3" t="s">
        <v>24</v>
      </c>
      <c r="E65" s="117" t="s">
        <v>137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92"/>
      <c r="T65" s="33"/>
      <c r="U65" s="33"/>
      <c r="V65" s="33"/>
      <c r="W65" s="33"/>
      <c r="X65" s="33"/>
      <c r="Y65" s="33"/>
      <c r="Z65" s="33"/>
      <c r="AA65" s="34"/>
      <c r="AB65" s="34"/>
      <c r="AC65" s="34"/>
      <c r="AD65" s="34"/>
      <c r="AE65" s="34"/>
    </row>
    <row r="66" spans="1:31" s="35" customFormat="1" ht="153" customHeight="1" x14ac:dyDescent="0.25">
      <c r="A66" s="18" t="s">
        <v>17</v>
      </c>
      <c r="B66" s="26" t="s">
        <v>253</v>
      </c>
      <c r="C66" s="4" t="s">
        <v>73</v>
      </c>
      <c r="D66" s="3" t="s">
        <v>3</v>
      </c>
      <c r="E66" s="25">
        <f>SUM(F66:R66)</f>
        <v>767581.44882000005</v>
      </c>
      <c r="F66" s="64">
        <f>152123.13063-5660.4728-1940.61728</f>
        <v>144522.04055000001</v>
      </c>
      <c r="G66" s="65"/>
      <c r="H66" s="65"/>
      <c r="I66" s="65"/>
      <c r="J66" s="66"/>
      <c r="K66" s="64">
        <f>155860-212.52673-168.065</f>
        <v>155479.40826999999</v>
      </c>
      <c r="L66" s="65"/>
      <c r="M66" s="65"/>
      <c r="N66" s="65"/>
      <c r="O66" s="66"/>
      <c r="P66" s="25">
        <v>155860</v>
      </c>
      <c r="Q66" s="25">
        <v>155860</v>
      </c>
      <c r="R66" s="25">
        <v>155860</v>
      </c>
      <c r="S66" s="26" t="s">
        <v>52</v>
      </c>
      <c r="T66" s="33"/>
      <c r="U66" s="33"/>
      <c r="V66" s="33"/>
      <c r="W66" s="33"/>
      <c r="X66" s="33"/>
      <c r="Y66" s="33"/>
      <c r="Z66" s="33"/>
      <c r="AA66" s="34"/>
      <c r="AB66" s="34"/>
      <c r="AC66" s="34"/>
      <c r="AD66" s="34"/>
      <c r="AE66" s="34"/>
    </row>
    <row r="67" spans="1:31" s="35" customFormat="1" ht="18" customHeight="1" x14ac:dyDescent="0.25">
      <c r="A67" s="80"/>
      <c r="B67" s="83" t="s">
        <v>282</v>
      </c>
      <c r="C67" s="93" t="s">
        <v>212</v>
      </c>
      <c r="D67" s="72" t="s">
        <v>212</v>
      </c>
      <c r="E67" s="86" t="s">
        <v>149</v>
      </c>
      <c r="F67" s="89">
        <v>2023</v>
      </c>
      <c r="G67" s="64" t="s">
        <v>154</v>
      </c>
      <c r="H67" s="65"/>
      <c r="I67" s="65"/>
      <c r="J67" s="66"/>
      <c r="K67" s="70" t="s">
        <v>7</v>
      </c>
      <c r="L67" s="64" t="s">
        <v>154</v>
      </c>
      <c r="M67" s="65"/>
      <c r="N67" s="65"/>
      <c r="O67" s="66"/>
      <c r="P67" s="70" t="s">
        <v>69</v>
      </c>
      <c r="Q67" s="70" t="s">
        <v>70</v>
      </c>
      <c r="R67" s="70" t="s">
        <v>71</v>
      </c>
      <c r="S67" s="72" t="s">
        <v>212</v>
      </c>
      <c r="T67" s="33"/>
      <c r="U67" s="33"/>
      <c r="V67" s="33"/>
      <c r="W67" s="33"/>
      <c r="X67" s="33"/>
      <c r="Y67" s="33"/>
      <c r="Z67" s="33"/>
      <c r="AA67" s="34"/>
      <c r="AB67" s="34"/>
      <c r="AC67" s="34"/>
      <c r="AD67" s="34"/>
      <c r="AE67" s="34"/>
    </row>
    <row r="68" spans="1:31" s="35" customFormat="1" ht="32.25" customHeight="1" x14ac:dyDescent="0.25">
      <c r="A68" s="81"/>
      <c r="B68" s="84"/>
      <c r="C68" s="94"/>
      <c r="D68" s="73"/>
      <c r="E68" s="87"/>
      <c r="F68" s="90"/>
      <c r="G68" s="25" t="s">
        <v>150</v>
      </c>
      <c r="H68" s="25" t="s">
        <v>151</v>
      </c>
      <c r="I68" s="25" t="s">
        <v>152</v>
      </c>
      <c r="J68" s="25" t="s">
        <v>153</v>
      </c>
      <c r="K68" s="71"/>
      <c r="L68" s="63" t="s">
        <v>150</v>
      </c>
      <c r="M68" s="63" t="s">
        <v>151</v>
      </c>
      <c r="N68" s="63" t="s">
        <v>152</v>
      </c>
      <c r="O68" s="63" t="s">
        <v>153</v>
      </c>
      <c r="P68" s="71"/>
      <c r="Q68" s="71"/>
      <c r="R68" s="71"/>
      <c r="S68" s="73"/>
      <c r="T68" s="33"/>
      <c r="U68" s="33"/>
      <c r="V68" s="33"/>
      <c r="W68" s="33"/>
      <c r="X68" s="33"/>
      <c r="Y68" s="33"/>
      <c r="Z68" s="33"/>
      <c r="AA68" s="34"/>
      <c r="AB68" s="34"/>
      <c r="AC68" s="34"/>
      <c r="AD68" s="34"/>
      <c r="AE68" s="34"/>
    </row>
    <row r="69" spans="1:31" s="35" customFormat="1" ht="143.25" customHeight="1" x14ac:dyDescent="0.25">
      <c r="A69" s="82"/>
      <c r="B69" s="85"/>
      <c r="C69" s="95"/>
      <c r="D69" s="74"/>
      <c r="E69" s="2">
        <f>F69+K69+P69+Q69+R69</f>
        <v>7935</v>
      </c>
      <c r="F69" s="2">
        <v>1587</v>
      </c>
      <c r="G69" s="2">
        <v>1587</v>
      </c>
      <c r="H69" s="2" t="s">
        <v>22</v>
      </c>
      <c r="I69" s="2" t="s">
        <v>22</v>
      </c>
      <c r="J69" s="2" t="s">
        <v>22</v>
      </c>
      <c r="K69" s="2">
        <f>O69</f>
        <v>1587</v>
      </c>
      <c r="L69" s="2">
        <v>1587</v>
      </c>
      <c r="M69" s="2">
        <v>1587</v>
      </c>
      <c r="N69" s="2">
        <v>1587</v>
      </c>
      <c r="O69" s="2">
        <v>1587</v>
      </c>
      <c r="P69" s="2">
        <v>1587</v>
      </c>
      <c r="Q69" s="2">
        <v>1587</v>
      </c>
      <c r="R69" s="2">
        <v>1587</v>
      </c>
      <c r="S69" s="74"/>
      <c r="T69" s="33"/>
      <c r="U69" s="33"/>
      <c r="V69" s="33"/>
      <c r="W69" s="33"/>
      <c r="X69" s="33"/>
      <c r="Y69" s="33"/>
      <c r="Z69" s="33"/>
      <c r="AA69" s="34"/>
      <c r="AB69" s="34"/>
      <c r="AC69" s="34"/>
      <c r="AD69" s="34"/>
      <c r="AE69" s="34"/>
    </row>
    <row r="70" spans="1:31" s="35" customFormat="1" ht="195" customHeight="1" x14ac:dyDescent="0.25">
      <c r="A70" s="18" t="s">
        <v>40</v>
      </c>
      <c r="B70" s="26" t="s">
        <v>283</v>
      </c>
      <c r="C70" s="4" t="s">
        <v>73</v>
      </c>
      <c r="D70" s="3" t="s">
        <v>3</v>
      </c>
      <c r="E70" s="97" t="s">
        <v>31</v>
      </c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26" t="s">
        <v>52</v>
      </c>
      <c r="T70" s="33"/>
      <c r="U70" s="33"/>
      <c r="V70" s="33"/>
      <c r="W70" s="33"/>
      <c r="X70" s="33"/>
      <c r="Y70" s="33"/>
      <c r="Z70" s="33"/>
      <c r="AA70" s="34"/>
      <c r="AB70" s="34"/>
      <c r="AC70" s="34"/>
      <c r="AD70" s="34"/>
      <c r="AE70" s="34"/>
    </row>
    <row r="71" spans="1:31" s="35" customFormat="1" ht="19.5" customHeight="1" x14ac:dyDescent="0.25">
      <c r="A71" s="80"/>
      <c r="B71" s="83" t="s">
        <v>284</v>
      </c>
      <c r="C71" s="93" t="s">
        <v>212</v>
      </c>
      <c r="D71" s="72" t="s">
        <v>212</v>
      </c>
      <c r="E71" s="86" t="s">
        <v>149</v>
      </c>
      <c r="F71" s="89">
        <v>2023</v>
      </c>
      <c r="G71" s="64" t="s">
        <v>154</v>
      </c>
      <c r="H71" s="65"/>
      <c r="I71" s="65"/>
      <c r="J71" s="66"/>
      <c r="K71" s="70" t="s">
        <v>7</v>
      </c>
      <c r="L71" s="64" t="s">
        <v>154</v>
      </c>
      <c r="M71" s="65"/>
      <c r="N71" s="65"/>
      <c r="O71" s="66"/>
      <c r="P71" s="70" t="s">
        <v>69</v>
      </c>
      <c r="Q71" s="70" t="s">
        <v>70</v>
      </c>
      <c r="R71" s="70" t="s">
        <v>71</v>
      </c>
      <c r="S71" s="72" t="s">
        <v>212</v>
      </c>
      <c r="T71" s="33"/>
      <c r="U71" s="33"/>
      <c r="V71" s="33"/>
      <c r="W71" s="33"/>
      <c r="X71" s="33"/>
      <c r="Y71" s="33"/>
      <c r="Z71" s="33"/>
      <c r="AA71" s="34"/>
      <c r="AB71" s="34"/>
      <c r="AC71" s="34"/>
      <c r="AD71" s="34"/>
      <c r="AE71" s="34"/>
    </row>
    <row r="72" spans="1:31" s="35" customFormat="1" ht="24" customHeight="1" x14ac:dyDescent="0.25">
      <c r="A72" s="81"/>
      <c r="B72" s="84"/>
      <c r="C72" s="94"/>
      <c r="D72" s="73"/>
      <c r="E72" s="87"/>
      <c r="F72" s="90"/>
      <c r="G72" s="25" t="s">
        <v>150</v>
      </c>
      <c r="H72" s="25" t="s">
        <v>151</v>
      </c>
      <c r="I72" s="25" t="s">
        <v>152</v>
      </c>
      <c r="J72" s="25" t="s">
        <v>153</v>
      </c>
      <c r="K72" s="71"/>
      <c r="L72" s="63" t="s">
        <v>150</v>
      </c>
      <c r="M72" s="63" t="s">
        <v>151</v>
      </c>
      <c r="N72" s="63" t="s">
        <v>152</v>
      </c>
      <c r="O72" s="63" t="s">
        <v>153</v>
      </c>
      <c r="P72" s="71"/>
      <c r="Q72" s="71"/>
      <c r="R72" s="71"/>
      <c r="S72" s="73"/>
      <c r="T72" s="33"/>
      <c r="U72" s="33"/>
      <c r="V72" s="33"/>
      <c r="W72" s="33"/>
      <c r="X72" s="33"/>
      <c r="Y72" s="33"/>
      <c r="Z72" s="33"/>
      <c r="AA72" s="34"/>
      <c r="AB72" s="34"/>
      <c r="AC72" s="34"/>
      <c r="AD72" s="34"/>
      <c r="AE72" s="34"/>
    </row>
    <row r="73" spans="1:31" s="35" customFormat="1" ht="37.5" customHeight="1" x14ac:dyDescent="0.25">
      <c r="A73" s="82"/>
      <c r="B73" s="85"/>
      <c r="C73" s="95"/>
      <c r="D73" s="74"/>
      <c r="E73" s="2">
        <f>F73+K73+P73+Q73+R73</f>
        <v>14659</v>
      </c>
      <c r="F73" s="2">
        <f>SUM(G73,J73)</f>
        <v>2855</v>
      </c>
      <c r="G73" s="2">
        <v>2770</v>
      </c>
      <c r="H73" s="2" t="s">
        <v>22</v>
      </c>
      <c r="I73" s="2" t="s">
        <v>22</v>
      </c>
      <c r="J73" s="2">
        <v>85</v>
      </c>
      <c r="K73" s="2">
        <f>O73</f>
        <v>2951</v>
      </c>
      <c r="L73" s="2">
        <v>2870</v>
      </c>
      <c r="M73" s="2">
        <v>2870</v>
      </c>
      <c r="N73" s="2">
        <v>2870</v>
      </c>
      <c r="O73" s="2">
        <v>2951</v>
      </c>
      <c r="P73" s="2">
        <v>2951</v>
      </c>
      <c r="Q73" s="2">
        <v>2951</v>
      </c>
      <c r="R73" s="2">
        <v>2951</v>
      </c>
      <c r="S73" s="74"/>
      <c r="T73" s="33"/>
      <c r="U73" s="33"/>
      <c r="V73" s="33"/>
      <c r="W73" s="33"/>
      <c r="X73" s="33"/>
      <c r="Y73" s="33"/>
      <c r="Z73" s="33"/>
      <c r="AA73" s="34"/>
      <c r="AB73" s="34"/>
      <c r="AC73" s="34"/>
      <c r="AD73" s="34"/>
      <c r="AE73" s="34"/>
    </row>
    <row r="74" spans="1:31" s="35" customFormat="1" ht="75" customHeight="1" x14ac:dyDescent="0.25">
      <c r="A74" s="18" t="s">
        <v>41</v>
      </c>
      <c r="B74" s="26" t="s">
        <v>254</v>
      </c>
      <c r="C74" s="4" t="s">
        <v>73</v>
      </c>
      <c r="D74" s="3" t="s">
        <v>3</v>
      </c>
      <c r="E74" s="25">
        <f>SUM(F74:R74)</f>
        <v>27600</v>
      </c>
      <c r="F74" s="64">
        <v>0</v>
      </c>
      <c r="G74" s="65"/>
      <c r="H74" s="65"/>
      <c r="I74" s="65"/>
      <c r="J74" s="66"/>
      <c r="K74" s="64">
        <v>6900</v>
      </c>
      <c r="L74" s="65"/>
      <c r="M74" s="65"/>
      <c r="N74" s="65"/>
      <c r="O74" s="66"/>
      <c r="P74" s="25">
        <v>6900</v>
      </c>
      <c r="Q74" s="25">
        <v>6900</v>
      </c>
      <c r="R74" s="25">
        <v>6900</v>
      </c>
      <c r="S74" s="26" t="s">
        <v>52</v>
      </c>
      <c r="T74" s="33"/>
      <c r="U74" s="33"/>
      <c r="V74" s="33"/>
      <c r="W74" s="33"/>
      <c r="X74" s="33"/>
      <c r="Y74" s="33"/>
      <c r="Z74" s="33"/>
      <c r="AA74" s="34"/>
      <c r="AB74" s="34"/>
      <c r="AC74" s="34"/>
      <c r="AD74" s="34"/>
      <c r="AE74" s="34"/>
    </row>
    <row r="75" spans="1:31" s="35" customFormat="1" ht="18.75" customHeight="1" x14ac:dyDescent="0.25">
      <c r="A75" s="80"/>
      <c r="B75" s="83" t="s">
        <v>255</v>
      </c>
      <c r="C75" s="93" t="s">
        <v>212</v>
      </c>
      <c r="D75" s="72" t="s">
        <v>212</v>
      </c>
      <c r="E75" s="86" t="s">
        <v>149</v>
      </c>
      <c r="F75" s="89">
        <v>2023</v>
      </c>
      <c r="G75" s="64" t="s">
        <v>154</v>
      </c>
      <c r="H75" s="65"/>
      <c r="I75" s="65"/>
      <c r="J75" s="66"/>
      <c r="K75" s="70" t="s">
        <v>7</v>
      </c>
      <c r="L75" s="64" t="s">
        <v>154</v>
      </c>
      <c r="M75" s="65"/>
      <c r="N75" s="65"/>
      <c r="O75" s="66"/>
      <c r="P75" s="70" t="s">
        <v>69</v>
      </c>
      <c r="Q75" s="70" t="s">
        <v>70</v>
      </c>
      <c r="R75" s="70" t="s">
        <v>71</v>
      </c>
      <c r="S75" s="72" t="s">
        <v>212</v>
      </c>
      <c r="T75" s="33"/>
      <c r="U75" s="33"/>
      <c r="V75" s="33"/>
      <c r="W75" s="33"/>
      <c r="X75" s="33"/>
      <c r="Y75" s="33"/>
      <c r="Z75" s="33"/>
      <c r="AA75" s="34"/>
      <c r="AB75" s="34"/>
      <c r="AC75" s="34"/>
      <c r="AD75" s="34"/>
      <c r="AE75" s="34"/>
    </row>
    <row r="76" spans="1:31" s="35" customFormat="1" ht="22.5" customHeight="1" x14ac:dyDescent="0.25">
      <c r="A76" s="81"/>
      <c r="B76" s="84"/>
      <c r="C76" s="94"/>
      <c r="D76" s="73"/>
      <c r="E76" s="87"/>
      <c r="F76" s="90"/>
      <c r="G76" s="25" t="s">
        <v>150</v>
      </c>
      <c r="H76" s="25" t="s">
        <v>151</v>
      </c>
      <c r="I76" s="25" t="s">
        <v>152</v>
      </c>
      <c r="J76" s="25" t="s">
        <v>153</v>
      </c>
      <c r="K76" s="71"/>
      <c r="L76" s="63" t="s">
        <v>150</v>
      </c>
      <c r="M76" s="63" t="s">
        <v>151</v>
      </c>
      <c r="N76" s="63" t="s">
        <v>152</v>
      </c>
      <c r="O76" s="63" t="s">
        <v>153</v>
      </c>
      <c r="P76" s="71"/>
      <c r="Q76" s="71"/>
      <c r="R76" s="71"/>
      <c r="S76" s="73"/>
      <c r="T76" s="33"/>
      <c r="U76" s="33"/>
      <c r="V76" s="33"/>
      <c r="W76" s="33"/>
      <c r="X76" s="33"/>
      <c r="Y76" s="33"/>
      <c r="Z76" s="33"/>
      <c r="AA76" s="34"/>
      <c r="AB76" s="34"/>
      <c r="AC76" s="34"/>
      <c r="AD76" s="34"/>
      <c r="AE76" s="34"/>
    </row>
    <row r="77" spans="1:31" s="35" customFormat="1" ht="216" customHeight="1" x14ac:dyDescent="0.25">
      <c r="A77" s="82"/>
      <c r="B77" s="85"/>
      <c r="C77" s="95"/>
      <c r="D77" s="74"/>
      <c r="E77" s="2">
        <f>K77+P77+Q77+R77</f>
        <v>27600</v>
      </c>
      <c r="F77" s="2" t="s">
        <v>244</v>
      </c>
      <c r="G77" s="2" t="s">
        <v>22</v>
      </c>
      <c r="H77" s="2" t="s">
        <v>22</v>
      </c>
      <c r="I77" s="2" t="s">
        <v>244</v>
      </c>
      <c r="J77" s="2" t="s">
        <v>22</v>
      </c>
      <c r="K77" s="2">
        <f>O77</f>
        <v>6900</v>
      </c>
      <c r="L77" s="2" t="s">
        <v>244</v>
      </c>
      <c r="M77" s="2" t="s">
        <v>244</v>
      </c>
      <c r="N77" s="2">
        <v>6900</v>
      </c>
      <c r="O77" s="2">
        <v>6900</v>
      </c>
      <c r="P77" s="2">
        <v>6900</v>
      </c>
      <c r="Q77" s="2">
        <v>6900</v>
      </c>
      <c r="R77" s="2">
        <v>6900</v>
      </c>
      <c r="S77" s="74"/>
      <c r="T77" s="33"/>
      <c r="U77" s="33"/>
      <c r="V77" s="33"/>
      <c r="W77" s="33"/>
      <c r="X77" s="33"/>
      <c r="Y77" s="33"/>
      <c r="Z77" s="33"/>
      <c r="AA77" s="34"/>
      <c r="AB77" s="34"/>
      <c r="AC77" s="34"/>
      <c r="AD77" s="34"/>
      <c r="AE77" s="34"/>
    </row>
    <row r="78" spans="1:31" s="35" customFormat="1" ht="92.25" customHeight="1" x14ac:dyDescent="0.25">
      <c r="A78" s="18" t="s">
        <v>42</v>
      </c>
      <c r="B78" s="26" t="s">
        <v>285</v>
      </c>
      <c r="C78" s="4" t="s">
        <v>73</v>
      </c>
      <c r="D78" s="3" t="s">
        <v>24</v>
      </c>
      <c r="E78" s="117" t="s">
        <v>137</v>
      </c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26" t="s">
        <v>52</v>
      </c>
      <c r="T78" s="33"/>
      <c r="U78" s="33"/>
      <c r="V78" s="33"/>
      <c r="W78" s="33"/>
      <c r="X78" s="33"/>
      <c r="Y78" s="33"/>
      <c r="Z78" s="33"/>
      <c r="AA78" s="34"/>
      <c r="AB78" s="34"/>
      <c r="AC78" s="34"/>
      <c r="AD78" s="34"/>
      <c r="AE78" s="34"/>
    </row>
    <row r="79" spans="1:31" s="35" customFormat="1" ht="21" customHeight="1" x14ac:dyDescent="0.25">
      <c r="A79" s="80"/>
      <c r="B79" s="83" t="s">
        <v>286</v>
      </c>
      <c r="C79" s="93" t="s">
        <v>212</v>
      </c>
      <c r="D79" s="72" t="s">
        <v>212</v>
      </c>
      <c r="E79" s="86" t="s">
        <v>149</v>
      </c>
      <c r="F79" s="89">
        <v>2023</v>
      </c>
      <c r="G79" s="64" t="s">
        <v>154</v>
      </c>
      <c r="H79" s="65"/>
      <c r="I79" s="65"/>
      <c r="J79" s="66"/>
      <c r="K79" s="70" t="s">
        <v>7</v>
      </c>
      <c r="L79" s="64" t="s">
        <v>154</v>
      </c>
      <c r="M79" s="65"/>
      <c r="N79" s="65"/>
      <c r="O79" s="66"/>
      <c r="P79" s="70" t="s">
        <v>69</v>
      </c>
      <c r="Q79" s="70" t="s">
        <v>70</v>
      </c>
      <c r="R79" s="70" t="s">
        <v>71</v>
      </c>
      <c r="S79" s="72" t="s">
        <v>212</v>
      </c>
      <c r="T79" s="33"/>
      <c r="U79" s="33"/>
      <c r="V79" s="33"/>
      <c r="W79" s="33"/>
      <c r="X79" s="33"/>
      <c r="Y79" s="33"/>
      <c r="Z79" s="33"/>
      <c r="AA79" s="34"/>
      <c r="AB79" s="34"/>
      <c r="AC79" s="34"/>
      <c r="AD79" s="34"/>
      <c r="AE79" s="34"/>
    </row>
    <row r="80" spans="1:31" s="35" customFormat="1" ht="27" customHeight="1" x14ac:dyDescent="0.25">
      <c r="A80" s="81"/>
      <c r="B80" s="84"/>
      <c r="C80" s="94"/>
      <c r="D80" s="73"/>
      <c r="E80" s="87"/>
      <c r="F80" s="90"/>
      <c r="G80" s="25" t="s">
        <v>150</v>
      </c>
      <c r="H80" s="25" t="s">
        <v>151</v>
      </c>
      <c r="I80" s="25" t="s">
        <v>152</v>
      </c>
      <c r="J80" s="25" t="s">
        <v>153</v>
      </c>
      <c r="K80" s="71"/>
      <c r="L80" s="63" t="s">
        <v>150</v>
      </c>
      <c r="M80" s="63" t="s">
        <v>151</v>
      </c>
      <c r="N80" s="63" t="s">
        <v>152</v>
      </c>
      <c r="O80" s="63" t="s">
        <v>153</v>
      </c>
      <c r="P80" s="71"/>
      <c r="Q80" s="71"/>
      <c r="R80" s="71"/>
      <c r="S80" s="73"/>
      <c r="T80" s="33"/>
      <c r="U80" s="33"/>
      <c r="V80" s="33"/>
      <c r="W80" s="33"/>
      <c r="X80" s="33"/>
      <c r="Y80" s="33"/>
      <c r="Z80" s="33"/>
      <c r="AA80" s="34"/>
      <c r="AB80" s="34"/>
      <c r="AC80" s="34"/>
      <c r="AD80" s="34"/>
      <c r="AE80" s="34"/>
    </row>
    <row r="81" spans="1:31" s="35" customFormat="1" ht="55.5" customHeight="1" x14ac:dyDescent="0.25">
      <c r="A81" s="82"/>
      <c r="B81" s="85"/>
      <c r="C81" s="95"/>
      <c r="D81" s="74"/>
      <c r="E81" s="25" t="s">
        <v>22</v>
      </c>
      <c r="F81" s="25" t="s">
        <v>22</v>
      </c>
      <c r="G81" s="25" t="s">
        <v>203</v>
      </c>
      <c r="H81" s="25" t="s">
        <v>203</v>
      </c>
      <c r="I81" s="25" t="s">
        <v>203</v>
      </c>
      <c r="J81" s="25" t="s">
        <v>203</v>
      </c>
      <c r="K81" s="63" t="s">
        <v>203</v>
      </c>
      <c r="L81" s="63" t="s">
        <v>203</v>
      </c>
      <c r="M81" s="63" t="s">
        <v>203</v>
      </c>
      <c r="N81" s="63" t="s">
        <v>203</v>
      </c>
      <c r="O81" s="63" t="s">
        <v>203</v>
      </c>
      <c r="P81" s="25" t="s">
        <v>203</v>
      </c>
      <c r="Q81" s="25" t="s">
        <v>203</v>
      </c>
      <c r="R81" s="25" t="s">
        <v>203</v>
      </c>
      <c r="S81" s="74"/>
      <c r="T81" s="33"/>
      <c r="U81" s="33"/>
      <c r="V81" s="33"/>
      <c r="W81" s="33"/>
      <c r="X81" s="33"/>
      <c r="Y81" s="33"/>
      <c r="Z81" s="33"/>
      <c r="AA81" s="34"/>
      <c r="AB81" s="34"/>
      <c r="AC81" s="34"/>
      <c r="AD81" s="34"/>
      <c r="AE81" s="34"/>
    </row>
    <row r="82" spans="1:31" s="35" customFormat="1" ht="38.25" customHeight="1" x14ac:dyDescent="0.25">
      <c r="A82" s="112" t="s">
        <v>68</v>
      </c>
      <c r="B82" s="98" t="s">
        <v>274</v>
      </c>
      <c r="C82" s="96" t="s">
        <v>74</v>
      </c>
      <c r="D82" s="3" t="s">
        <v>35</v>
      </c>
      <c r="E82" s="23">
        <f>SUM(F82:R82)</f>
        <v>205752</v>
      </c>
      <c r="F82" s="114">
        <f>SUM(F83:J84)</f>
        <v>51402</v>
      </c>
      <c r="G82" s="115"/>
      <c r="H82" s="115"/>
      <c r="I82" s="115"/>
      <c r="J82" s="116"/>
      <c r="K82" s="114">
        <f>SUM(K83:K84)</f>
        <v>51544</v>
      </c>
      <c r="L82" s="115"/>
      <c r="M82" s="115"/>
      <c r="N82" s="115"/>
      <c r="O82" s="116"/>
      <c r="P82" s="23">
        <f t="shared" ref="P82:R82" si="5">SUM(P83:P84)</f>
        <v>51403</v>
      </c>
      <c r="Q82" s="23">
        <f t="shared" si="5"/>
        <v>51403</v>
      </c>
      <c r="R82" s="23">
        <f t="shared" si="5"/>
        <v>0</v>
      </c>
      <c r="S82" s="98" t="s">
        <v>52</v>
      </c>
      <c r="T82" s="33"/>
      <c r="U82" s="33"/>
      <c r="V82" s="33"/>
      <c r="W82" s="33"/>
      <c r="X82" s="33"/>
      <c r="Y82" s="33"/>
      <c r="Z82" s="33"/>
      <c r="AA82" s="34"/>
      <c r="AB82" s="34"/>
      <c r="AC82" s="34"/>
      <c r="AD82" s="34"/>
      <c r="AE82" s="34"/>
    </row>
    <row r="83" spans="1:31" s="35" customFormat="1" ht="59.25" customHeight="1" x14ac:dyDescent="0.25">
      <c r="A83" s="112"/>
      <c r="B83" s="98"/>
      <c r="C83" s="96"/>
      <c r="D83" s="3" t="s">
        <v>21</v>
      </c>
      <c r="E83" s="23">
        <f>SUM(F83:R83)</f>
        <v>127153</v>
      </c>
      <c r="F83" s="114">
        <v>31458</v>
      </c>
      <c r="G83" s="115"/>
      <c r="H83" s="115"/>
      <c r="I83" s="115"/>
      <c r="J83" s="116"/>
      <c r="K83" s="114">
        <v>31545</v>
      </c>
      <c r="L83" s="115"/>
      <c r="M83" s="115"/>
      <c r="N83" s="115"/>
      <c r="O83" s="116"/>
      <c r="P83" s="23">
        <v>32075</v>
      </c>
      <c r="Q83" s="23">
        <v>32075</v>
      </c>
      <c r="R83" s="23">
        <v>0</v>
      </c>
      <c r="S83" s="98"/>
      <c r="T83" s="33"/>
      <c r="U83" s="33"/>
      <c r="V83" s="33"/>
      <c r="W83" s="33"/>
      <c r="X83" s="33"/>
      <c r="Y83" s="33"/>
      <c r="Z83" s="33"/>
      <c r="AA83" s="34"/>
      <c r="AB83" s="34"/>
      <c r="AC83" s="34"/>
      <c r="AD83" s="34"/>
      <c r="AE83" s="34"/>
    </row>
    <row r="84" spans="1:31" s="35" customFormat="1" ht="71.25" customHeight="1" x14ac:dyDescent="0.25">
      <c r="A84" s="112"/>
      <c r="B84" s="98"/>
      <c r="C84" s="96"/>
      <c r="D84" s="3" t="s">
        <v>3</v>
      </c>
      <c r="E84" s="23">
        <f>SUM(F84:R84)</f>
        <v>78599</v>
      </c>
      <c r="F84" s="114">
        <v>19944</v>
      </c>
      <c r="G84" s="115"/>
      <c r="H84" s="115"/>
      <c r="I84" s="115"/>
      <c r="J84" s="116"/>
      <c r="K84" s="114">
        <v>19999</v>
      </c>
      <c r="L84" s="115"/>
      <c r="M84" s="115"/>
      <c r="N84" s="115"/>
      <c r="O84" s="116"/>
      <c r="P84" s="23">
        <v>19328</v>
      </c>
      <c r="Q84" s="23">
        <v>19328</v>
      </c>
      <c r="R84" s="23">
        <v>0</v>
      </c>
      <c r="S84" s="98"/>
      <c r="T84" s="33"/>
      <c r="U84" s="33"/>
      <c r="V84" s="33"/>
      <c r="W84" s="33"/>
      <c r="X84" s="33"/>
      <c r="Y84" s="33"/>
      <c r="Z84" s="33"/>
      <c r="AA84" s="34"/>
      <c r="AB84" s="34"/>
      <c r="AC84" s="34"/>
      <c r="AD84" s="34"/>
      <c r="AE84" s="34"/>
    </row>
    <row r="85" spans="1:31" s="35" customFormat="1" ht="23.25" customHeight="1" x14ac:dyDescent="0.25">
      <c r="A85" s="80"/>
      <c r="B85" s="83" t="s">
        <v>287</v>
      </c>
      <c r="C85" s="93" t="s">
        <v>212</v>
      </c>
      <c r="D85" s="72" t="s">
        <v>212</v>
      </c>
      <c r="E85" s="86" t="s">
        <v>149</v>
      </c>
      <c r="F85" s="89">
        <v>2023</v>
      </c>
      <c r="G85" s="64" t="s">
        <v>154</v>
      </c>
      <c r="H85" s="65"/>
      <c r="I85" s="65"/>
      <c r="J85" s="66"/>
      <c r="K85" s="70" t="s">
        <v>7</v>
      </c>
      <c r="L85" s="64" t="s">
        <v>154</v>
      </c>
      <c r="M85" s="65"/>
      <c r="N85" s="65"/>
      <c r="O85" s="66"/>
      <c r="P85" s="70" t="s">
        <v>69</v>
      </c>
      <c r="Q85" s="70" t="s">
        <v>70</v>
      </c>
      <c r="R85" s="70" t="s">
        <v>71</v>
      </c>
      <c r="S85" s="72" t="s">
        <v>212</v>
      </c>
      <c r="T85" s="33"/>
      <c r="U85" s="33"/>
      <c r="V85" s="33"/>
      <c r="W85" s="33"/>
      <c r="X85" s="33"/>
      <c r="Y85" s="33"/>
      <c r="Z85" s="33"/>
      <c r="AA85" s="34"/>
      <c r="AB85" s="34"/>
      <c r="AC85" s="34"/>
      <c r="AD85" s="34"/>
      <c r="AE85" s="34"/>
    </row>
    <row r="86" spans="1:31" s="35" customFormat="1" ht="20.25" customHeight="1" x14ac:dyDescent="0.25">
      <c r="A86" s="81"/>
      <c r="B86" s="84"/>
      <c r="C86" s="94"/>
      <c r="D86" s="73"/>
      <c r="E86" s="87"/>
      <c r="F86" s="90"/>
      <c r="G86" s="25" t="s">
        <v>150</v>
      </c>
      <c r="H86" s="25" t="s">
        <v>151</v>
      </c>
      <c r="I86" s="25" t="s">
        <v>152</v>
      </c>
      <c r="J86" s="25" t="s">
        <v>153</v>
      </c>
      <c r="K86" s="71"/>
      <c r="L86" s="63" t="s">
        <v>150</v>
      </c>
      <c r="M86" s="63" t="s">
        <v>151</v>
      </c>
      <c r="N86" s="63" t="s">
        <v>152</v>
      </c>
      <c r="O86" s="63" t="s">
        <v>153</v>
      </c>
      <c r="P86" s="71"/>
      <c r="Q86" s="71"/>
      <c r="R86" s="71"/>
      <c r="S86" s="73"/>
      <c r="T86" s="33"/>
      <c r="U86" s="33"/>
      <c r="V86" s="33"/>
      <c r="W86" s="33"/>
      <c r="X86" s="33"/>
      <c r="Y86" s="33"/>
      <c r="Z86" s="33"/>
      <c r="AA86" s="34"/>
      <c r="AB86" s="34"/>
      <c r="AC86" s="34"/>
      <c r="AD86" s="34"/>
      <c r="AE86" s="34"/>
    </row>
    <row r="87" spans="1:31" s="35" customFormat="1" ht="91.5" customHeight="1" x14ac:dyDescent="0.25">
      <c r="A87" s="82"/>
      <c r="B87" s="85"/>
      <c r="C87" s="95"/>
      <c r="D87" s="74"/>
      <c r="E87" s="2">
        <f>F87+K87+P87+Q87+R87</f>
        <v>6615</v>
      </c>
      <c r="F87" s="2">
        <v>1323</v>
      </c>
      <c r="G87" s="2">
        <v>1323</v>
      </c>
      <c r="H87" s="2" t="s">
        <v>22</v>
      </c>
      <c r="I87" s="2" t="s">
        <v>22</v>
      </c>
      <c r="J87" s="2" t="s">
        <v>22</v>
      </c>
      <c r="K87" s="2">
        <f>O87</f>
        <v>1323</v>
      </c>
      <c r="L87" s="2">
        <v>1323</v>
      </c>
      <c r="M87" s="2">
        <v>1323</v>
      </c>
      <c r="N87" s="2">
        <v>1323</v>
      </c>
      <c r="O87" s="2">
        <v>1323</v>
      </c>
      <c r="P87" s="2">
        <v>1323</v>
      </c>
      <c r="Q87" s="2">
        <v>1323</v>
      </c>
      <c r="R87" s="2">
        <v>1323</v>
      </c>
      <c r="S87" s="74"/>
      <c r="T87" s="33"/>
      <c r="U87" s="33"/>
      <c r="V87" s="33"/>
      <c r="W87" s="33"/>
      <c r="X87" s="33"/>
      <c r="Y87" s="33"/>
      <c r="Z87" s="33"/>
      <c r="AA87" s="34"/>
      <c r="AB87" s="34"/>
      <c r="AC87" s="34"/>
      <c r="AD87" s="34"/>
      <c r="AE87" s="34"/>
    </row>
    <row r="88" spans="1:31" s="35" customFormat="1" ht="270" customHeight="1" x14ac:dyDescent="0.25">
      <c r="A88" s="18" t="s">
        <v>18</v>
      </c>
      <c r="B88" s="26" t="s">
        <v>63</v>
      </c>
      <c r="C88" s="4" t="s">
        <v>73</v>
      </c>
      <c r="D88" s="3" t="s">
        <v>3</v>
      </c>
      <c r="E88" s="25">
        <f>SUM(F88:R88)</f>
        <v>0</v>
      </c>
      <c r="F88" s="64">
        <f>SUM(F89,F101)</f>
        <v>0</v>
      </c>
      <c r="G88" s="65"/>
      <c r="H88" s="65"/>
      <c r="I88" s="65"/>
      <c r="J88" s="66"/>
      <c r="K88" s="64">
        <f>SUM(K89,K101)</f>
        <v>0</v>
      </c>
      <c r="L88" s="65"/>
      <c r="M88" s="65"/>
      <c r="N88" s="65"/>
      <c r="O88" s="66"/>
      <c r="P88" s="25">
        <f t="shared" ref="P88:R88" si="6">SUM(P89,P101)</f>
        <v>0</v>
      </c>
      <c r="Q88" s="25">
        <f t="shared" si="6"/>
        <v>0</v>
      </c>
      <c r="R88" s="25">
        <f t="shared" si="6"/>
        <v>0</v>
      </c>
      <c r="S88" s="19" t="s">
        <v>212</v>
      </c>
      <c r="T88" s="33"/>
      <c r="U88" s="33"/>
      <c r="V88" s="33"/>
      <c r="W88" s="33"/>
      <c r="X88" s="33"/>
      <c r="Y88" s="33"/>
      <c r="Z88" s="33"/>
      <c r="AA88" s="34"/>
      <c r="AB88" s="34"/>
      <c r="AC88" s="34"/>
      <c r="AD88" s="34"/>
      <c r="AE88" s="34"/>
    </row>
    <row r="89" spans="1:31" s="35" customFormat="1" ht="220.5" customHeight="1" x14ac:dyDescent="0.25">
      <c r="A89" s="18" t="s">
        <v>19</v>
      </c>
      <c r="B89" s="26" t="s">
        <v>64</v>
      </c>
      <c r="C89" s="4" t="s">
        <v>73</v>
      </c>
      <c r="D89" s="3" t="s">
        <v>3</v>
      </c>
      <c r="E89" s="25">
        <f>SUM(F89:R89)</f>
        <v>0</v>
      </c>
      <c r="F89" s="64">
        <v>0</v>
      </c>
      <c r="G89" s="65"/>
      <c r="H89" s="65"/>
      <c r="I89" s="65"/>
      <c r="J89" s="66"/>
      <c r="K89" s="64">
        <v>0</v>
      </c>
      <c r="L89" s="65"/>
      <c r="M89" s="65"/>
      <c r="N89" s="65"/>
      <c r="O89" s="66"/>
      <c r="P89" s="25">
        <v>0</v>
      </c>
      <c r="Q89" s="25">
        <v>0</v>
      </c>
      <c r="R89" s="25">
        <v>0</v>
      </c>
      <c r="S89" s="26" t="s">
        <v>32</v>
      </c>
      <c r="T89" s="33"/>
      <c r="U89" s="33"/>
      <c r="V89" s="33"/>
      <c r="W89" s="33"/>
      <c r="X89" s="33"/>
      <c r="Y89" s="33"/>
      <c r="Z89" s="33"/>
      <c r="AA89" s="34"/>
      <c r="AB89" s="34"/>
      <c r="AC89" s="34"/>
      <c r="AD89" s="34"/>
      <c r="AE89" s="34"/>
    </row>
    <row r="90" spans="1:31" s="35" customFormat="1" ht="20.25" customHeight="1" x14ac:dyDescent="0.25">
      <c r="A90" s="80"/>
      <c r="B90" s="83" t="s">
        <v>166</v>
      </c>
      <c r="C90" s="93" t="s">
        <v>212</v>
      </c>
      <c r="D90" s="72" t="s">
        <v>212</v>
      </c>
      <c r="E90" s="86" t="s">
        <v>149</v>
      </c>
      <c r="F90" s="89">
        <v>2023</v>
      </c>
      <c r="G90" s="64" t="s">
        <v>154</v>
      </c>
      <c r="H90" s="65"/>
      <c r="I90" s="65"/>
      <c r="J90" s="66"/>
      <c r="K90" s="70" t="s">
        <v>7</v>
      </c>
      <c r="L90" s="64" t="s">
        <v>154</v>
      </c>
      <c r="M90" s="65"/>
      <c r="N90" s="65"/>
      <c r="O90" s="66"/>
      <c r="P90" s="70" t="s">
        <v>69</v>
      </c>
      <c r="Q90" s="70" t="s">
        <v>70</v>
      </c>
      <c r="R90" s="70" t="s">
        <v>71</v>
      </c>
      <c r="S90" s="72" t="s">
        <v>212</v>
      </c>
      <c r="T90" s="33"/>
      <c r="U90" s="33"/>
      <c r="V90" s="33"/>
      <c r="W90" s="33"/>
      <c r="X90" s="33"/>
      <c r="Y90" s="33"/>
      <c r="Z90" s="33"/>
      <c r="AA90" s="34"/>
      <c r="AB90" s="34"/>
      <c r="AC90" s="34"/>
      <c r="AD90" s="34"/>
      <c r="AE90" s="34"/>
    </row>
    <row r="91" spans="1:31" s="35" customFormat="1" ht="23.25" customHeight="1" x14ac:dyDescent="0.25">
      <c r="A91" s="81"/>
      <c r="B91" s="84"/>
      <c r="C91" s="94"/>
      <c r="D91" s="73"/>
      <c r="E91" s="87"/>
      <c r="F91" s="90"/>
      <c r="G91" s="25" t="s">
        <v>150</v>
      </c>
      <c r="H91" s="25" t="s">
        <v>151</v>
      </c>
      <c r="I91" s="25" t="s">
        <v>152</v>
      </c>
      <c r="J91" s="25" t="s">
        <v>153</v>
      </c>
      <c r="K91" s="71"/>
      <c r="L91" s="63" t="s">
        <v>150</v>
      </c>
      <c r="M91" s="63" t="s">
        <v>151</v>
      </c>
      <c r="N91" s="63" t="s">
        <v>152</v>
      </c>
      <c r="O91" s="63" t="s">
        <v>153</v>
      </c>
      <c r="P91" s="71"/>
      <c r="Q91" s="71"/>
      <c r="R91" s="71"/>
      <c r="S91" s="73"/>
      <c r="T91" s="33"/>
      <c r="U91" s="33"/>
      <c r="V91" s="33"/>
      <c r="W91" s="33"/>
      <c r="X91" s="33"/>
      <c r="Y91" s="33"/>
      <c r="Z91" s="33"/>
      <c r="AA91" s="34"/>
      <c r="AB91" s="34"/>
      <c r="AC91" s="34"/>
      <c r="AD91" s="34"/>
      <c r="AE91" s="34"/>
    </row>
    <row r="92" spans="1:31" s="35" customFormat="1" ht="81.75" customHeight="1" x14ac:dyDescent="0.25">
      <c r="A92" s="82"/>
      <c r="B92" s="85"/>
      <c r="C92" s="95"/>
      <c r="D92" s="74"/>
      <c r="E92" s="2">
        <f>F92+K92+P92+Q92+R92</f>
        <v>35000</v>
      </c>
      <c r="F92" s="2">
        <v>7000</v>
      </c>
      <c r="G92" s="2" t="s">
        <v>22</v>
      </c>
      <c r="H92" s="2">
        <v>3500</v>
      </c>
      <c r="I92" s="2" t="s">
        <v>22</v>
      </c>
      <c r="J92" s="2">
        <v>3500</v>
      </c>
      <c r="K92" s="2">
        <f>O92</f>
        <v>7000</v>
      </c>
      <c r="L92" s="2" t="s">
        <v>22</v>
      </c>
      <c r="M92" s="2">
        <v>3500</v>
      </c>
      <c r="N92" s="2">
        <v>3500</v>
      </c>
      <c r="O92" s="2">
        <v>7000</v>
      </c>
      <c r="P92" s="2">
        <v>7000</v>
      </c>
      <c r="Q92" s="2">
        <v>7000</v>
      </c>
      <c r="R92" s="2">
        <v>7000</v>
      </c>
      <c r="S92" s="74"/>
      <c r="T92" s="33"/>
      <c r="U92" s="33"/>
      <c r="V92" s="33"/>
      <c r="W92" s="33"/>
      <c r="X92" s="33"/>
      <c r="Y92" s="33"/>
      <c r="Z92" s="33"/>
      <c r="AA92" s="34"/>
      <c r="AB92" s="34"/>
      <c r="AC92" s="34"/>
      <c r="AD92" s="34"/>
      <c r="AE92" s="34"/>
    </row>
    <row r="93" spans="1:31" s="35" customFormat="1" ht="140.25" customHeight="1" x14ac:dyDescent="0.25">
      <c r="A93" s="18" t="s">
        <v>45</v>
      </c>
      <c r="B93" s="26" t="s">
        <v>65</v>
      </c>
      <c r="C93" s="4" t="s">
        <v>73</v>
      </c>
      <c r="D93" s="3" t="s">
        <v>3</v>
      </c>
      <c r="E93" s="97" t="s">
        <v>33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26" t="s">
        <v>32</v>
      </c>
      <c r="T93" s="33"/>
      <c r="U93" s="33"/>
      <c r="V93" s="33"/>
      <c r="W93" s="33"/>
      <c r="X93" s="33"/>
      <c r="Y93" s="33"/>
      <c r="Z93" s="33"/>
      <c r="AA93" s="34"/>
      <c r="AB93" s="34"/>
      <c r="AC93" s="34"/>
      <c r="AD93" s="34"/>
      <c r="AE93" s="34"/>
    </row>
    <row r="94" spans="1:31" s="35" customFormat="1" ht="23.25" customHeight="1" x14ac:dyDescent="0.25">
      <c r="A94" s="80"/>
      <c r="B94" s="83" t="s">
        <v>167</v>
      </c>
      <c r="C94" s="93" t="s">
        <v>212</v>
      </c>
      <c r="D94" s="72" t="s">
        <v>212</v>
      </c>
      <c r="E94" s="86" t="s">
        <v>149</v>
      </c>
      <c r="F94" s="89">
        <v>2023</v>
      </c>
      <c r="G94" s="64" t="s">
        <v>154</v>
      </c>
      <c r="H94" s="65"/>
      <c r="I94" s="65"/>
      <c r="J94" s="66"/>
      <c r="K94" s="70" t="s">
        <v>7</v>
      </c>
      <c r="L94" s="64" t="s">
        <v>154</v>
      </c>
      <c r="M94" s="65"/>
      <c r="N94" s="65"/>
      <c r="O94" s="66"/>
      <c r="P94" s="70" t="s">
        <v>69</v>
      </c>
      <c r="Q94" s="70" t="s">
        <v>70</v>
      </c>
      <c r="R94" s="70" t="s">
        <v>71</v>
      </c>
      <c r="S94" s="72" t="s">
        <v>212</v>
      </c>
      <c r="T94" s="33"/>
      <c r="U94" s="33"/>
      <c r="V94" s="33"/>
      <c r="W94" s="33"/>
      <c r="X94" s="33"/>
      <c r="Y94" s="33"/>
      <c r="Z94" s="33"/>
      <c r="AA94" s="34"/>
      <c r="AB94" s="34"/>
      <c r="AC94" s="34"/>
      <c r="AD94" s="34"/>
      <c r="AE94" s="34"/>
    </row>
    <row r="95" spans="1:31" s="35" customFormat="1" ht="25.5" customHeight="1" x14ac:dyDescent="0.25">
      <c r="A95" s="81"/>
      <c r="B95" s="84"/>
      <c r="C95" s="94"/>
      <c r="D95" s="73"/>
      <c r="E95" s="87"/>
      <c r="F95" s="90"/>
      <c r="G95" s="25" t="s">
        <v>150</v>
      </c>
      <c r="H95" s="25" t="s">
        <v>151</v>
      </c>
      <c r="I95" s="25" t="s">
        <v>152</v>
      </c>
      <c r="J95" s="25" t="s">
        <v>153</v>
      </c>
      <c r="K95" s="71"/>
      <c r="L95" s="63" t="s">
        <v>150</v>
      </c>
      <c r="M95" s="63" t="s">
        <v>151</v>
      </c>
      <c r="N95" s="63" t="s">
        <v>152</v>
      </c>
      <c r="O95" s="63" t="s">
        <v>153</v>
      </c>
      <c r="P95" s="71"/>
      <c r="Q95" s="71"/>
      <c r="R95" s="71"/>
      <c r="S95" s="73"/>
      <c r="T95" s="33"/>
      <c r="U95" s="33"/>
      <c r="V95" s="33"/>
      <c r="W95" s="33"/>
      <c r="X95" s="33"/>
      <c r="Y95" s="33"/>
      <c r="Z95" s="33"/>
      <c r="AA95" s="34"/>
      <c r="AB95" s="34"/>
      <c r="AC95" s="34"/>
      <c r="AD95" s="34"/>
      <c r="AE95" s="34"/>
    </row>
    <row r="96" spans="1:31" s="35" customFormat="1" ht="48.75" customHeight="1" x14ac:dyDescent="0.25">
      <c r="A96" s="82"/>
      <c r="B96" s="85"/>
      <c r="C96" s="95"/>
      <c r="D96" s="74"/>
      <c r="E96" s="2">
        <f>F96+K96+P96+Q96+R96</f>
        <v>15</v>
      </c>
      <c r="F96" s="2">
        <v>3</v>
      </c>
      <c r="G96" s="2">
        <v>1</v>
      </c>
      <c r="H96" s="2">
        <v>1</v>
      </c>
      <c r="I96" s="2">
        <v>1</v>
      </c>
      <c r="J96" s="2" t="s">
        <v>22</v>
      </c>
      <c r="K96" s="2">
        <f>O96</f>
        <v>3</v>
      </c>
      <c r="L96" s="2">
        <v>1</v>
      </c>
      <c r="M96" s="2">
        <v>2</v>
      </c>
      <c r="N96" s="2">
        <v>3</v>
      </c>
      <c r="O96" s="2">
        <v>3</v>
      </c>
      <c r="P96" s="2">
        <v>3</v>
      </c>
      <c r="Q96" s="2">
        <v>3</v>
      </c>
      <c r="R96" s="2">
        <v>3</v>
      </c>
      <c r="S96" s="74"/>
      <c r="T96" s="33"/>
      <c r="U96" s="33"/>
      <c r="V96" s="33"/>
      <c r="W96" s="33"/>
      <c r="X96" s="33"/>
      <c r="Y96" s="33"/>
      <c r="Z96" s="33"/>
      <c r="AA96" s="34"/>
      <c r="AB96" s="34"/>
      <c r="AC96" s="34"/>
      <c r="AD96" s="34"/>
      <c r="AE96" s="34"/>
    </row>
    <row r="97" spans="1:31" s="35" customFormat="1" ht="130.5" customHeight="1" x14ac:dyDescent="0.25">
      <c r="A97" s="18" t="s">
        <v>46</v>
      </c>
      <c r="B97" s="26" t="s">
        <v>66</v>
      </c>
      <c r="C97" s="4" t="s">
        <v>73</v>
      </c>
      <c r="D97" s="3" t="s">
        <v>3</v>
      </c>
      <c r="E97" s="97" t="s">
        <v>33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26" t="s">
        <v>32</v>
      </c>
      <c r="T97" s="33"/>
      <c r="U97" s="33"/>
      <c r="V97" s="33"/>
      <c r="W97" s="33"/>
      <c r="X97" s="33"/>
      <c r="Y97" s="33"/>
      <c r="Z97" s="33"/>
      <c r="AA97" s="34"/>
      <c r="AB97" s="34"/>
      <c r="AC97" s="34"/>
      <c r="AD97" s="34"/>
      <c r="AE97" s="34"/>
    </row>
    <row r="98" spans="1:31" s="35" customFormat="1" ht="21" customHeight="1" x14ac:dyDescent="0.25">
      <c r="A98" s="80"/>
      <c r="B98" s="83" t="s">
        <v>168</v>
      </c>
      <c r="C98" s="93" t="s">
        <v>212</v>
      </c>
      <c r="D98" s="72" t="s">
        <v>212</v>
      </c>
      <c r="E98" s="86" t="s">
        <v>149</v>
      </c>
      <c r="F98" s="89">
        <v>2023</v>
      </c>
      <c r="G98" s="64" t="s">
        <v>154</v>
      </c>
      <c r="H98" s="65"/>
      <c r="I98" s="65"/>
      <c r="J98" s="66"/>
      <c r="K98" s="70" t="s">
        <v>7</v>
      </c>
      <c r="L98" s="64" t="s">
        <v>154</v>
      </c>
      <c r="M98" s="65"/>
      <c r="N98" s="65"/>
      <c r="O98" s="66"/>
      <c r="P98" s="70" t="s">
        <v>69</v>
      </c>
      <c r="Q98" s="70" t="s">
        <v>70</v>
      </c>
      <c r="R98" s="70" t="s">
        <v>71</v>
      </c>
      <c r="S98" s="72" t="s">
        <v>212</v>
      </c>
      <c r="T98" s="33"/>
      <c r="U98" s="33"/>
      <c r="V98" s="33"/>
      <c r="W98" s="33"/>
      <c r="X98" s="33"/>
      <c r="Y98" s="33"/>
      <c r="Z98" s="33"/>
      <c r="AA98" s="34"/>
      <c r="AB98" s="34"/>
      <c r="AC98" s="34"/>
      <c r="AD98" s="34"/>
      <c r="AE98" s="34"/>
    </row>
    <row r="99" spans="1:31" s="35" customFormat="1" ht="25.5" customHeight="1" x14ac:dyDescent="0.25">
      <c r="A99" s="81"/>
      <c r="B99" s="84"/>
      <c r="C99" s="94"/>
      <c r="D99" s="73"/>
      <c r="E99" s="87"/>
      <c r="F99" s="90"/>
      <c r="G99" s="25" t="s">
        <v>150</v>
      </c>
      <c r="H99" s="25" t="s">
        <v>151</v>
      </c>
      <c r="I99" s="25" t="s">
        <v>152</v>
      </c>
      <c r="J99" s="25" t="s">
        <v>153</v>
      </c>
      <c r="K99" s="71"/>
      <c r="L99" s="63" t="s">
        <v>150</v>
      </c>
      <c r="M99" s="63" t="s">
        <v>151</v>
      </c>
      <c r="N99" s="63" t="s">
        <v>152</v>
      </c>
      <c r="O99" s="63" t="s">
        <v>153</v>
      </c>
      <c r="P99" s="71"/>
      <c r="Q99" s="71"/>
      <c r="R99" s="71"/>
      <c r="S99" s="73"/>
      <c r="T99" s="33"/>
      <c r="U99" s="33"/>
      <c r="V99" s="33"/>
      <c r="W99" s="33"/>
      <c r="X99" s="33"/>
      <c r="Y99" s="33"/>
      <c r="Z99" s="33"/>
      <c r="AA99" s="34"/>
      <c r="AB99" s="34"/>
      <c r="AC99" s="34"/>
      <c r="AD99" s="34"/>
      <c r="AE99" s="34"/>
    </row>
    <row r="100" spans="1:31" s="35" customFormat="1" ht="33.75" customHeight="1" x14ac:dyDescent="0.25">
      <c r="A100" s="82"/>
      <c r="B100" s="85"/>
      <c r="C100" s="95"/>
      <c r="D100" s="74"/>
      <c r="E100" s="2">
        <f>F100+K100+P100+Q100+R100</f>
        <v>268</v>
      </c>
      <c r="F100" s="2">
        <v>53</v>
      </c>
      <c r="G100" s="2" t="s">
        <v>22</v>
      </c>
      <c r="H100" s="2">
        <v>20</v>
      </c>
      <c r="I100" s="2" t="s">
        <v>22</v>
      </c>
      <c r="J100" s="2">
        <v>33</v>
      </c>
      <c r="K100" s="2">
        <f>O100</f>
        <v>53</v>
      </c>
      <c r="L100" s="2" t="s">
        <v>22</v>
      </c>
      <c r="M100" s="2">
        <v>20</v>
      </c>
      <c r="N100" s="2">
        <v>20</v>
      </c>
      <c r="O100" s="2">
        <v>53</v>
      </c>
      <c r="P100" s="2">
        <v>54</v>
      </c>
      <c r="Q100" s="2">
        <v>54</v>
      </c>
      <c r="R100" s="2">
        <v>54</v>
      </c>
      <c r="S100" s="74"/>
      <c r="T100" s="33"/>
      <c r="U100" s="33"/>
      <c r="V100" s="33"/>
      <c r="W100" s="33"/>
      <c r="X100" s="33"/>
      <c r="Y100" s="33"/>
      <c r="Z100" s="33"/>
      <c r="AA100" s="34"/>
      <c r="AB100" s="34"/>
      <c r="AC100" s="34"/>
      <c r="AD100" s="34"/>
      <c r="AE100" s="34"/>
    </row>
    <row r="101" spans="1:31" s="35" customFormat="1" ht="318" customHeight="1" x14ac:dyDescent="0.25">
      <c r="A101" s="18" t="s">
        <v>47</v>
      </c>
      <c r="B101" s="37" t="s">
        <v>80</v>
      </c>
      <c r="C101" s="4" t="s">
        <v>73</v>
      </c>
      <c r="D101" s="3" t="s">
        <v>3</v>
      </c>
      <c r="E101" s="25">
        <f>SUM(F101:R101)</f>
        <v>0</v>
      </c>
      <c r="F101" s="64">
        <v>0</v>
      </c>
      <c r="G101" s="65"/>
      <c r="H101" s="65"/>
      <c r="I101" s="65"/>
      <c r="J101" s="66"/>
      <c r="K101" s="64">
        <v>0</v>
      </c>
      <c r="L101" s="65"/>
      <c r="M101" s="65"/>
      <c r="N101" s="65"/>
      <c r="O101" s="66"/>
      <c r="P101" s="25">
        <v>0</v>
      </c>
      <c r="Q101" s="25">
        <v>0</v>
      </c>
      <c r="R101" s="25">
        <v>0</v>
      </c>
      <c r="S101" s="26" t="s">
        <v>34</v>
      </c>
      <c r="T101" s="33"/>
      <c r="U101" s="33"/>
      <c r="V101" s="33"/>
      <c r="W101" s="33"/>
      <c r="X101" s="33"/>
      <c r="Y101" s="33"/>
      <c r="Z101" s="33"/>
      <c r="AA101" s="34"/>
      <c r="AB101" s="34"/>
      <c r="AC101" s="34"/>
      <c r="AD101" s="34"/>
      <c r="AE101" s="34"/>
    </row>
    <row r="102" spans="1:31" s="35" customFormat="1" ht="22.5" customHeight="1" x14ac:dyDescent="0.25">
      <c r="A102" s="80"/>
      <c r="B102" s="83" t="s">
        <v>169</v>
      </c>
      <c r="C102" s="93" t="s">
        <v>212</v>
      </c>
      <c r="D102" s="72" t="s">
        <v>212</v>
      </c>
      <c r="E102" s="86" t="s">
        <v>149</v>
      </c>
      <c r="F102" s="89">
        <v>2023</v>
      </c>
      <c r="G102" s="64" t="s">
        <v>154</v>
      </c>
      <c r="H102" s="65"/>
      <c r="I102" s="65"/>
      <c r="J102" s="66"/>
      <c r="K102" s="70" t="s">
        <v>7</v>
      </c>
      <c r="L102" s="64" t="s">
        <v>154</v>
      </c>
      <c r="M102" s="65"/>
      <c r="N102" s="65"/>
      <c r="O102" s="66"/>
      <c r="P102" s="70" t="s">
        <v>69</v>
      </c>
      <c r="Q102" s="70" t="s">
        <v>70</v>
      </c>
      <c r="R102" s="70" t="s">
        <v>71</v>
      </c>
      <c r="S102" s="72" t="s">
        <v>212</v>
      </c>
      <c r="T102" s="33"/>
      <c r="U102" s="33"/>
      <c r="V102" s="33"/>
      <c r="W102" s="33"/>
      <c r="X102" s="33"/>
      <c r="Y102" s="33"/>
      <c r="Z102" s="33"/>
      <c r="AA102" s="34"/>
      <c r="AB102" s="34"/>
      <c r="AC102" s="34"/>
      <c r="AD102" s="34"/>
      <c r="AE102" s="34"/>
    </row>
    <row r="103" spans="1:31" s="35" customFormat="1" ht="18.75" customHeight="1" x14ac:dyDescent="0.25">
      <c r="A103" s="81"/>
      <c r="B103" s="84"/>
      <c r="C103" s="94"/>
      <c r="D103" s="73"/>
      <c r="E103" s="87"/>
      <c r="F103" s="90"/>
      <c r="G103" s="25" t="s">
        <v>150</v>
      </c>
      <c r="H103" s="25" t="s">
        <v>151</v>
      </c>
      <c r="I103" s="25" t="s">
        <v>152</v>
      </c>
      <c r="J103" s="25" t="s">
        <v>153</v>
      </c>
      <c r="K103" s="71"/>
      <c r="L103" s="63" t="s">
        <v>150</v>
      </c>
      <c r="M103" s="63" t="s">
        <v>151</v>
      </c>
      <c r="N103" s="63" t="s">
        <v>152</v>
      </c>
      <c r="O103" s="63" t="s">
        <v>153</v>
      </c>
      <c r="P103" s="71"/>
      <c r="Q103" s="71"/>
      <c r="R103" s="71"/>
      <c r="S103" s="73"/>
      <c r="T103" s="33"/>
      <c r="U103" s="33"/>
      <c r="V103" s="33"/>
      <c r="W103" s="33"/>
      <c r="X103" s="33"/>
      <c r="Y103" s="33"/>
      <c r="Z103" s="33"/>
      <c r="AA103" s="34"/>
      <c r="AB103" s="34"/>
      <c r="AC103" s="34"/>
      <c r="AD103" s="34"/>
      <c r="AE103" s="34"/>
    </row>
    <row r="104" spans="1:31" s="35" customFormat="1" ht="36" customHeight="1" x14ac:dyDescent="0.25">
      <c r="A104" s="82"/>
      <c r="B104" s="85"/>
      <c r="C104" s="95"/>
      <c r="D104" s="74"/>
      <c r="E104" s="2" t="s">
        <v>22</v>
      </c>
      <c r="F104" s="2" t="s">
        <v>22</v>
      </c>
      <c r="G104" s="2" t="s">
        <v>22</v>
      </c>
      <c r="H104" s="2" t="s">
        <v>22</v>
      </c>
      <c r="I104" s="2" t="s">
        <v>22</v>
      </c>
      <c r="J104" s="2" t="s">
        <v>22</v>
      </c>
      <c r="K104" s="2" t="s">
        <v>22</v>
      </c>
      <c r="L104" s="2" t="s">
        <v>22</v>
      </c>
      <c r="M104" s="2" t="s">
        <v>22</v>
      </c>
      <c r="N104" s="2" t="s">
        <v>22</v>
      </c>
      <c r="O104" s="2" t="s">
        <v>22</v>
      </c>
      <c r="P104" s="2" t="s">
        <v>22</v>
      </c>
      <c r="Q104" s="2" t="s">
        <v>22</v>
      </c>
      <c r="R104" s="2" t="s">
        <v>22</v>
      </c>
      <c r="S104" s="74"/>
      <c r="T104" s="33"/>
      <c r="U104" s="33"/>
      <c r="V104" s="33"/>
      <c r="W104" s="33"/>
      <c r="X104" s="33"/>
      <c r="Y104" s="33"/>
      <c r="Z104" s="33"/>
      <c r="AA104" s="34"/>
      <c r="AB104" s="34"/>
      <c r="AC104" s="34"/>
      <c r="AD104" s="34"/>
      <c r="AE104" s="34"/>
    </row>
    <row r="105" spans="1:31" s="35" customFormat="1" ht="195.75" customHeight="1" x14ac:dyDescent="0.25">
      <c r="A105" s="18" t="s">
        <v>48</v>
      </c>
      <c r="B105" s="26" t="s">
        <v>67</v>
      </c>
      <c r="C105" s="4" t="s">
        <v>73</v>
      </c>
      <c r="D105" s="3" t="s">
        <v>3</v>
      </c>
      <c r="E105" s="91" t="s">
        <v>49</v>
      </c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26" t="s">
        <v>54</v>
      </c>
      <c r="T105" s="33"/>
      <c r="U105" s="33"/>
      <c r="V105" s="33"/>
      <c r="W105" s="33"/>
      <c r="X105" s="33"/>
      <c r="Y105" s="33"/>
      <c r="Z105" s="33"/>
      <c r="AA105" s="34"/>
      <c r="AB105" s="34"/>
      <c r="AC105" s="34"/>
      <c r="AD105" s="34"/>
      <c r="AE105" s="34"/>
    </row>
    <row r="106" spans="1:31" s="35" customFormat="1" ht="23.25" customHeight="1" x14ac:dyDescent="0.25">
      <c r="A106" s="80"/>
      <c r="B106" s="83" t="s">
        <v>170</v>
      </c>
      <c r="C106" s="93" t="s">
        <v>212</v>
      </c>
      <c r="D106" s="72" t="s">
        <v>212</v>
      </c>
      <c r="E106" s="86" t="s">
        <v>149</v>
      </c>
      <c r="F106" s="89">
        <v>2023</v>
      </c>
      <c r="G106" s="64" t="s">
        <v>154</v>
      </c>
      <c r="H106" s="65"/>
      <c r="I106" s="65"/>
      <c r="J106" s="66"/>
      <c r="K106" s="70" t="s">
        <v>7</v>
      </c>
      <c r="L106" s="64" t="s">
        <v>154</v>
      </c>
      <c r="M106" s="65"/>
      <c r="N106" s="65"/>
      <c r="O106" s="66"/>
      <c r="P106" s="70" t="s">
        <v>69</v>
      </c>
      <c r="Q106" s="70" t="s">
        <v>70</v>
      </c>
      <c r="R106" s="70" t="s">
        <v>71</v>
      </c>
      <c r="S106" s="72" t="s">
        <v>212</v>
      </c>
      <c r="T106" s="33"/>
      <c r="U106" s="33"/>
      <c r="V106" s="33"/>
      <c r="W106" s="33"/>
      <c r="X106" s="33"/>
      <c r="Y106" s="33"/>
      <c r="Z106" s="33"/>
      <c r="AA106" s="34"/>
      <c r="AB106" s="34"/>
      <c r="AC106" s="34"/>
      <c r="AD106" s="34"/>
      <c r="AE106" s="34"/>
    </row>
    <row r="107" spans="1:31" s="35" customFormat="1" ht="23.25" customHeight="1" x14ac:dyDescent="0.25">
      <c r="A107" s="81"/>
      <c r="B107" s="84"/>
      <c r="C107" s="94"/>
      <c r="D107" s="73"/>
      <c r="E107" s="87"/>
      <c r="F107" s="90"/>
      <c r="G107" s="25" t="s">
        <v>150</v>
      </c>
      <c r="H107" s="25" t="s">
        <v>151</v>
      </c>
      <c r="I107" s="25" t="s">
        <v>152</v>
      </c>
      <c r="J107" s="25" t="s">
        <v>153</v>
      </c>
      <c r="K107" s="71"/>
      <c r="L107" s="63" t="s">
        <v>150</v>
      </c>
      <c r="M107" s="63" t="s">
        <v>151</v>
      </c>
      <c r="N107" s="63" t="s">
        <v>152</v>
      </c>
      <c r="O107" s="63" t="s">
        <v>153</v>
      </c>
      <c r="P107" s="71"/>
      <c r="Q107" s="71"/>
      <c r="R107" s="71"/>
      <c r="S107" s="73"/>
      <c r="T107" s="33"/>
      <c r="U107" s="33"/>
      <c r="V107" s="33"/>
      <c r="W107" s="33"/>
      <c r="X107" s="33"/>
      <c r="Y107" s="33"/>
      <c r="Z107" s="33"/>
      <c r="AA107" s="34"/>
      <c r="AB107" s="34"/>
      <c r="AC107" s="34"/>
      <c r="AD107" s="34"/>
      <c r="AE107" s="34"/>
    </row>
    <row r="108" spans="1:31" s="35" customFormat="1" ht="33" customHeight="1" x14ac:dyDescent="0.25">
      <c r="A108" s="82"/>
      <c r="B108" s="85"/>
      <c r="C108" s="95"/>
      <c r="D108" s="74"/>
      <c r="E108" s="2">
        <f>F108+K108+P108+Q108+R108</f>
        <v>870</v>
      </c>
      <c r="F108" s="2">
        <v>150</v>
      </c>
      <c r="G108" s="2" t="s">
        <v>22</v>
      </c>
      <c r="H108" s="2" t="s">
        <v>22</v>
      </c>
      <c r="I108" s="2">
        <v>150</v>
      </c>
      <c r="J108" s="2" t="s">
        <v>22</v>
      </c>
      <c r="K108" s="2">
        <f>O108</f>
        <v>180</v>
      </c>
      <c r="L108" s="2" t="s">
        <v>22</v>
      </c>
      <c r="M108" s="2">
        <v>97</v>
      </c>
      <c r="N108" s="2">
        <v>97</v>
      </c>
      <c r="O108" s="2">
        <v>180</v>
      </c>
      <c r="P108" s="2">
        <v>180</v>
      </c>
      <c r="Q108" s="2">
        <v>180</v>
      </c>
      <c r="R108" s="2">
        <v>180</v>
      </c>
      <c r="S108" s="74"/>
      <c r="T108" s="33"/>
      <c r="U108" s="33"/>
      <c r="V108" s="33"/>
      <c r="W108" s="33"/>
      <c r="X108" s="33"/>
      <c r="Y108" s="33"/>
      <c r="Z108" s="33"/>
      <c r="AA108" s="34"/>
      <c r="AB108" s="34"/>
      <c r="AC108" s="34"/>
      <c r="AD108" s="34"/>
      <c r="AE108" s="34"/>
    </row>
    <row r="109" spans="1:31" s="35" customFormat="1" ht="39.75" customHeight="1" x14ac:dyDescent="0.25">
      <c r="A109" s="92" t="s">
        <v>148</v>
      </c>
      <c r="B109" s="98" t="s">
        <v>81</v>
      </c>
      <c r="C109" s="93" t="s">
        <v>73</v>
      </c>
      <c r="D109" s="3" t="s">
        <v>35</v>
      </c>
      <c r="E109" s="25">
        <f t="shared" ref="E109:E116" si="7">SUM(F109:R109)</f>
        <v>566159.91975999996</v>
      </c>
      <c r="F109" s="64">
        <f>SUM(F110:J112)</f>
        <v>112403.86176</v>
      </c>
      <c r="G109" s="65"/>
      <c r="H109" s="65"/>
      <c r="I109" s="65"/>
      <c r="J109" s="66"/>
      <c r="K109" s="64">
        <f>SUM(K110:K112)</f>
        <v>120819.558</v>
      </c>
      <c r="L109" s="65"/>
      <c r="M109" s="65"/>
      <c r="N109" s="65"/>
      <c r="O109" s="66"/>
      <c r="P109" s="25">
        <f t="shared" ref="P109:R109" si="8">SUM(P110:P112)</f>
        <v>113134.5</v>
      </c>
      <c r="Q109" s="25">
        <f t="shared" si="8"/>
        <v>113134.5</v>
      </c>
      <c r="R109" s="25">
        <f t="shared" si="8"/>
        <v>106667.5</v>
      </c>
      <c r="S109" s="92" t="s">
        <v>212</v>
      </c>
      <c r="U109" s="33"/>
      <c r="V109" s="33"/>
      <c r="W109" s="33"/>
      <c r="X109" s="33"/>
      <c r="Y109" s="33"/>
      <c r="Z109" s="33"/>
      <c r="AA109" s="34"/>
      <c r="AB109" s="34"/>
      <c r="AC109" s="34"/>
      <c r="AD109" s="34"/>
      <c r="AE109" s="34"/>
    </row>
    <row r="110" spans="1:31" s="35" customFormat="1" ht="49.5" customHeight="1" x14ac:dyDescent="0.25">
      <c r="A110" s="92"/>
      <c r="B110" s="98"/>
      <c r="C110" s="94"/>
      <c r="D110" s="3" t="s">
        <v>23</v>
      </c>
      <c r="E110" s="25">
        <f t="shared" si="7"/>
        <v>2486.4068700000003</v>
      </c>
      <c r="F110" s="64">
        <f>F114</f>
        <v>2486.4068700000003</v>
      </c>
      <c r="G110" s="65"/>
      <c r="H110" s="65"/>
      <c r="I110" s="65"/>
      <c r="J110" s="66"/>
      <c r="K110" s="64">
        <f>K114</f>
        <v>0</v>
      </c>
      <c r="L110" s="65"/>
      <c r="M110" s="65"/>
      <c r="N110" s="65"/>
      <c r="O110" s="66"/>
      <c r="P110" s="25">
        <f t="shared" ref="P110:R110" si="9">P114</f>
        <v>0</v>
      </c>
      <c r="Q110" s="25">
        <f t="shared" si="9"/>
        <v>0</v>
      </c>
      <c r="R110" s="25">
        <f t="shared" si="9"/>
        <v>0</v>
      </c>
      <c r="S110" s="92"/>
      <c r="U110" s="33"/>
      <c r="V110" s="33"/>
      <c r="W110" s="33"/>
      <c r="X110" s="33"/>
      <c r="Y110" s="33"/>
      <c r="Z110" s="33"/>
      <c r="AA110" s="34"/>
      <c r="AB110" s="34"/>
      <c r="AC110" s="34"/>
      <c r="AD110" s="34"/>
      <c r="AE110" s="34"/>
    </row>
    <row r="111" spans="1:31" s="35" customFormat="1" ht="50.25" customHeight="1" x14ac:dyDescent="0.25">
      <c r="A111" s="92"/>
      <c r="B111" s="98"/>
      <c r="C111" s="94"/>
      <c r="D111" s="3" t="s">
        <v>21</v>
      </c>
      <c r="E111" s="25">
        <f t="shared" si="7"/>
        <v>21354.839370000002</v>
      </c>
      <c r="F111" s="64">
        <f>SUM(F115,F120)</f>
        <v>1953.8393699999999</v>
      </c>
      <c r="G111" s="65"/>
      <c r="H111" s="65"/>
      <c r="I111" s="65"/>
      <c r="J111" s="66"/>
      <c r="K111" s="64">
        <f>SUM(K115,K120)</f>
        <v>6467</v>
      </c>
      <c r="L111" s="65"/>
      <c r="M111" s="65"/>
      <c r="N111" s="65"/>
      <c r="O111" s="66"/>
      <c r="P111" s="25">
        <f t="shared" ref="P111:R111" si="10">SUM(P115,P120)</f>
        <v>6467</v>
      </c>
      <c r="Q111" s="25">
        <f t="shared" si="10"/>
        <v>6467</v>
      </c>
      <c r="R111" s="25">
        <f t="shared" si="10"/>
        <v>0</v>
      </c>
      <c r="S111" s="92"/>
      <c r="U111" s="33"/>
      <c r="V111" s="33"/>
      <c r="W111" s="33"/>
      <c r="X111" s="33"/>
      <c r="Y111" s="33"/>
      <c r="Z111" s="33"/>
      <c r="AA111" s="34"/>
      <c r="AB111" s="34"/>
      <c r="AC111" s="34"/>
      <c r="AD111" s="34"/>
      <c r="AE111" s="34"/>
    </row>
    <row r="112" spans="1:31" s="35" customFormat="1" ht="62.25" customHeight="1" x14ac:dyDescent="0.25">
      <c r="A112" s="92"/>
      <c r="B112" s="98"/>
      <c r="C112" s="95"/>
      <c r="D112" s="3" t="s">
        <v>3</v>
      </c>
      <c r="E112" s="25">
        <f t="shared" si="7"/>
        <v>542318.67351999995</v>
      </c>
      <c r="F112" s="64">
        <f>SUM(F116,F124,F128,F132,F136,F140,F144,F148)</f>
        <v>107963.61552000001</v>
      </c>
      <c r="G112" s="65"/>
      <c r="H112" s="65"/>
      <c r="I112" s="65"/>
      <c r="J112" s="66"/>
      <c r="K112" s="64">
        <f>SUM(K116,K124,K128,K132,K136,K140,K144,K148)</f>
        <v>114352.558</v>
      </c>
      <c r="L112" s="65"/>
      <c r="M112" s="65"/>
      <c r="N112" s="65"/>
      <c r="O112" s="66"/>
      <c r="P112" s="25">
        <f t="shared" ref="P112:R112" si="11">SUM(P116,P124,P128,P132,P136,P140,P144,P148)</f>
        <v>106667.5</v>
      </c>
      <c r="Q112" s="25">
        <f t="shared" si="11"/>
        <v>106667.5</v>
      </c>
      <c r="R112" s="25">
        <f t="shared" si="11"/>
        <v>106667.5</v>
      </c>
      <c r="S112" s="92"/>
      <c r="U112" s="33"/>
      <c r="V112" s="33"/>
      <c r="W112" s="33"/>
      <c r="X112" s="33"/>
      <c r="Y112" s="33"/>
      <c r="Z112" s="33"/>
      <c r="AA112" s="34"/>
      <c r="AB112" s="34"/>
      <c r="AC112" s="34"/>
      <c r="AD112" s="34"/>
      <c r="AE112" s="34"/>
    </row>
    <row r="113" spans="1:31" s="35" customFormat="1" ht="22.5" customHeight="1" x14ac:dyDescent="0.25">
      <c r="A113" s="92" t="s">
        <v>138</v>
      </c>
      <c r="B113" s="98" t="s">
        <v>108</v>
      </c>
      <c r="C113" s="96" t="s">
        <v>73</v>
      </c>
      <c r="D113" s="3" t="s">
        <v>109</v>
      </c>
      <c r="E113" s="25">
        <f t="shared" si="7"/>
        <v>7410.56783</v>
      </c>
      <c r="F113" s="64">
        <f>SUM(F114:J116)</f>
        <v>7410.56783</v>
      </c>
      <c r="G113" s="65"/>
      <c r="H113" s="65"/>
      <c r="I113" s="65"/>
      <c r="J113" s="66"/>
      <c r="K113" s="64">
        <f>SUM(K114:K116)</f>
        <v>0</v>
      </c>
      <c r="L113" s="65"/>
      <c r="M113" s="65"/>
      <c r="N113" s="65"/>
      <c r="O113" s="66"/>
      <c r="P113" s="25">
        <f t="shared" ref="P113:R113" si="12">SUM(P114:P116)</f>
        <v>0</v>
      </c>
      <c r="Q113" s="25">
        <f t="shared" si="12"/>
        <v>0</v>
      </c>
      <c r="R113" s="25">
        <f t="shared" si="12"/>
        <v>0</v>
      </c>
      <c r="S113" s="98" t="s">
        <v>279</v>
      </c>
      <c r="U113" s="33"/>
      <c r="V113" s="33"/>
      <c r="W113" s="33"/>
      <c r="X113" s="33"/>
      <c r="Y113" s="33"/>
      <c r="Z113" s="33"/>
      <c r="AA113" s="34"/>
      <c r="AB113" s="34"/>
      <c r="AC113" s="34"/>
      <c r="AD113" s="34"/>
      <c r="AE113" s="34"/>
    </row>
    <row r="114" spans="1:31" s="35" customFormat="1" ht="45" customHeight="1" x14ac:dyDescent="0.25">
      <c r="A114" s="143"/>
      <c r="B114" s="98"/>
      <c r="C114" s="96"/>
      <c r="D114" s="3" t="s">
        <v>23</v>
      </c>
      <c r="E114" s="25">
        <f t="shared" si="7"/>
        <v>2486.4068700000003</v>
      </c>
      <c r="F114" s="64">
        <f>2512.36949-25.96262</f>
        <v>2486.4068700000003</v>
      </c>
      <c r="G114" s="65"/>
      <c r="H114" s="65"/>
      <c r="I114" s="65"/>
      <c r="J114" s="66"/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25">
        <v>0</v>
      </c>
      <c r="Q114" s="25">
        <v>0</v>
      </c>
      <c r="R114" s="25">
        <v>0</v>
      </c>
      <c r="S114" s="98"/>
      <c r="U114" s="12"/>
      <c r="V114" s="33"/>
      <c r="W114" s="33"/>
      <c r="X114" s="33"/>
      <c r="Y114" s="33"/>
      <c r="Z114" s="33"/>
      <c r="AA114" s="34"/>
      <c r="AB114" s="34"/>
      <c r="AC114" s="34"/>
      <c r="AD114" s="34"/>
      <c r="AE114" s="34"/>
    </row>
    <row r="115" spans="1:31" s="35" customFormat="1" ht="45.75" customHeight="1" x14ac:dyDescent="0.25">
      <c r="A115" s="143"/>
      <c r="B115" s="98"/>
      <c r="C115" s="96"/>
      <c r="D115" s="3" t="s">
        <v>21</v>
      </c>
      <c r="E115" s="25">
        <f t="shared" si="7"/>
        <v>1953.8393699999999</v>
      </c>
      <c r="F115" s="64">
        <f>1974.24094-20.40157</f>
        <v>1953.8393699999999</v>
      </c>
      <c r="G115" s="65"/>
      <c r="H115" s="65"/>
      <c r="I115" s="65"/>
      <c r="J115" s="66"/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25">
        <v>0</v>
      </c>
      <c r="Q115" s="25">
        <v>0</v>
      </c>
      <c r="R115" s="25">
        <v>0</v>
      </c>
      <c r="S115" s="98"/>
      <c r="U115" s="12"/>
      <c r="V115" s="33"/>
      <c r="W115" s="33"/>
      <c r="X115" s="33"/>
      <c r="Y115" s="33"/>
      <c r="Z115" s="33"/>
      <c r="AA115" s="34"/>
      <c r="AB115" s="34"/>
      <c r="AC115" s="34"/>
      <c r="AD115" s="34"/>
      <c r="AE115" s="34"/>
    </row>
    <row r="116" spans="1:31" s="35" customFormat="1" ht="46.5" customHeight="1" x14ac:dyDescent="0.25">
      <c r="A116" s="143"/>
      <c r="B116" s="98"/>
      <c r="C116" s="96"/>
      <c r="D116" s="3" t="s">
        <v>3</v>
      </c>
      <c r="E116" s="25">
        <f t="shared" si="7"/>
        <v>2970.3215899999996</v>
      </c>
      <c r="F116" s="64">
        <f>2844.45237+155.26351-29.39429</f>
        <v>2970.3215899999996</v>
      </c>
      <c r="G116" s="65"/>
      <c r="H116" s="65"/>
      <c r="I116" s="65"/>
      <c r="J116" s="66"/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25">
        <v>0</v>
      </c>
      <c r="Q116" s="25">
        <v>0</v>
      </c>
      <c r="R116" s="25">
        <v>0</v>
      </c>
      <c r="S116" s="98"/>
      <c r="U116" s="33"/>
      <c r="V116" s="33"/>
      <c r="W116" s="33"/>
      <c r="X116" s="33"/>
      <c r="Y116" s="33"/>
      <c r="Z116" s="33"/>
      <c r="AA116" s="34"/>
      <c r="AB116" s="34"/>
      <c r="AC116" s="34"/>
      <c r="AD116" s="34"/>
      <c r="AE116" s="34"/>
    </row>
    <row r="117" spans="1:31" s="35" customFormat="1" ht="24.75" customHeight="1" x14ac:dyDescent="0.25">
      <c r="A117" s="80"/>
      <c r="B117" s="83" t="s">
        <v>171</v>
      </c>
      <c r="C117" s="93" t="s">
        <v>212</v>
      </c>
      <c r="D117" s="72" t="s">
        <v>212</v>
      </c>
      <c r="E117" s="86" t="s">
        <v>149</v>
      </c>
      <c r="F117" s="89">
        <v>2023</v>
      </c>
      <c r="G117" s="64" t="s">
        <v>154</v>
      </c>
      <c r="H117" s="65"/>
      <c r="I117" s="65"/>
      <c r="J117" s="66"/>
      <c r="K117" s="70" t="s">
        <v>7</v>
      </c>
      <c r="L117" s="64" t="s">
        <v>154</v>
      </c>
      <c r="M117" s="65"/>
      <c r="N117" s="65"/>
      <c r="O117" s="66"/>
      <c r="P117" s="70" t="s">
        <v>69</v>
      </c>
      <c r="Q117" s="70" t="s">
        <v>70</v>
      </c>
      <c r="R117" s="70" t="s">
        <v>71</v>
      </c>
      <c r="S117" s="72" t="s">
        <v>212</v>
      </c>
      <c r="U117" s="33"/>
      <c r="V117" s="33"/>
      <c r="W117" s="33"/>
      <c r="X117" s="33"/>
      <c r="Y117" s="33"/>
      <c r="Z117" s="33"/>
      <c r="AA117" s="34"/>
      <c r="AB117" s="34"/>
      <c r="AC117" s="34"/>
      <c r="AD117" s="34"/>
      <c r="AE117" s="34"/>
    </row>
    <row r="118" spans="1:31" s="35" customFormat="1" ht="21.75" customHeight="1" x14ac:dyDescent="0.25">
      <c r="A118" s="81"/>
      <c r="B118" s="84"/>
      <c r="C118" s="94"/>
      <c r="D118" s="73"/>
      <c r="E118" s="87"/>
      <c r="F118" s="90"/>
      <c r="G118" s="25" t="s">
        <v>150</v>
      </c>
      <c r="H118" s="25" t="s">
        <v>151</v>
      </c>
      <c r="I118" s="25" t="s">
        <v>152</v>
      </c>
      <c r="J118" s="25" t="s">
        <v>153</v>
      </c>
      <c r="K118" s="71"/>
      <c r="L118" s="63" t="s">
        <v>150</v>
      </c>
      <c r="M118" s="63" t="s">
        <v>151</v>
      </c>
      <c r="N118" s="63" t="s">
        <v>152</v>
      </c>
      <c r="O118" s="63" t="s">
        <v>153</v>
      </c>
      <c r="P118" s="71"/>
      <c r="Q118" s="71"/>
      <c r="R118" s="71"/>
      <c r="S118" s="73"/>
      <c r="U118" s="33"/>
      <c r="V118" s="33"/>
      <c r="W118" s="33"/>
      <c r="X118" s="33"/>
      <c r="Y118" s="33"/>
      <c r="Z118" s="33"/>
      <c r="AA118" s="34"/>
      <c r="AB118" s="34"/>
      <c r="AC118" s="34"/>
      <c r="AD118" s="34"/>
      <c r="AE118" s="34"/>
    </row>
    <row r="119" spans="1:31" s="35" customFormat="1" ht="24.75" customHeight="1" x14ac:dyDescent="0.25">
      <c r="A119" s="82"/>
      <c r="B119" s="85"/>
      <c r="C119" s="95"/>
      <c r="D119" s="74"/>
      <c r="E119" s="2">
        <f>F119</f>
        <v>1</v>
      </c>
      <c r="F119" s="2">
        <v>1</v>
      </c>
      <c r="G119" s="2" t="s">
        <v>22</v>
      </c>
      <c r="H119" s="2" t="s">
        <v>22</v>
      </c>
      <c r="I119" s="2" t="s">
        <v>22</v>
      </c>
      <c r="J119" s="2">
        <v>1</v>
      </c>
      <c r="K119" s="2" t="s">
        <v>244</v>
      </c>
      <c r="L119" s="2" t="s">
        <v>22</v>
      </c>
      <c r="M119" s="2" t="s">
        <v>22</v>
      </c>
      <c r="N119" s="2" t="s">
        <v>22</v>
      </c>
      <c r="O119" s="2" t="s">
        <v>244</v>
      </c>
      <c r="P119" s="2" t="s">
        <v>22</v>
      </c>
      <c r="Q119" s="2" t="s">
        <v>22</v>
      </c>
      <c r="R119" s="2" t="s">
        <v>22</v>
      </c>
      <c r="S119" s="74"/>
      <c r="U119" s="33"/>
      <c r="V119" s="33"/>
      <c r="W119" s="33"/>
      <c r="X119" s="33"/>
      <c r="Y119" s="33"/>
      <c r="Z119" s="33"/>
      <c r="AA119" s="34"/>
      <c r="AB119" s="34"/>
      <c r="AC119" s="34"/>
      <c r="AD119" s="34"/>
      <c r="AE119" s="34"/>
    </row>
    <row r="120" spans="1:31" s="35" customFormat="1" ht="141" customHeight="1" x14ac:dyDescent="0.25">
      <c r="A120" s="19" t="s">
        <v>139</v>
      </c>
      <c r="B120" s="26" t="s">
        <v>110</v>
      </c>
      <c r="C120" s="4" t="s">
        <v>73</v>
      </c>
      <c r="D120" s="3" t="s">
        <v>21</v>
      </c>
      <c r="E120" s="25">
        <f>SUM(F120:R120)</f>
        <v>19401</v>
      </c>
      <c r="F120" s="64">
        <f>3312-3312</f>
        <v>0</v>
      </c>
      <c r="G120" s="65"/>
      <c r="H120" s="65"/>
      <c r="I120" s="65"/>
      <c r="J120" s="66"/>
      <c r="K120" s="64">
        <v>6467</v>
      </c>
      <c r="L120" s="65"/>
      <c r="M120" s="65"/>
      <c r="N120" s="65"/>
      <c r="O120" s="66"/>
      <c r="P120" s="25">
        <v>6467</v>
      </c>
      <c r="Q120" s="25">
        <v>6467</v>
      </c>
      <c r="R120" s="25">
        <v>0</v>
      </c>
      <c r="S120" s="26" t="s">
        <v>50</v>
      </c>
      <c r="U120" s="33"/>
      <c r="V120" s="33"/>
      <c r="W120" s="33"/>
      <c r="X120" s="33"/>
      <c r="Y120" s="33"/>
      <c r="Z120" s="33"/>
      <c r="AA120" s="34"/>
      <c r="AB120" s="34"/>
      <c r="AC120" s="34"/>
      <c r="AD120" s="34"/>
      <c r="AE120" s="34"/>
    </row>
    <row r="121" spans="1:31" s="35" customFormat="1" ht="22.5" customHeight="1" x14ac:dyDescent="0.25">
      <c r="A121" s="80"/>
      <c r="B121" s="83" t="s">
        <v>172</v>
      </c>
      <c r="C121" s="93" t="s">
        <v>212</v>
      </c>
      <c r="D121" s="72" t="s">
        <v>212</v>
      </c>
      <c r="E121" s="86" t="s">
        <v>149</v>
      </c>
      <c r="F121" s="89">
        <v>2023</v>
      </c>
      <c r="G121" s="64" t="s">
        <v>154</v>
      </c>
      <c r="H121" s="65"/>
      <c r="I121" s="65"/>
      <c r="J121" s="66"/>
      <c r="K121" s="70" t="s">
        <v>7</v>
      </c>
      <c r="L121" s="64" t="s">
        <v>154</v>
      </c>
      <c r="M121" s="65"/>
      <c r="N121" s="65"/>
      <c r="O121" s="66"/>
      <c r="P121" s="70" t="s">
        <v>69</v>
      </c>
      <c r="Q121" s="70" t="s">
        <v>70</v>
      </c>
      <c r="R121" s="70" t="s">
        <v>71</v>
      </c>
      <c r="S121" s="72" t="s">
        <v>212</v>
      </c>
      <c r="U121" s="33"/>
      <c r="V121" s="33"/>
      <c r="W121" s="33"/>
      <c r="X121" s="33"/>
      <c r="Y121" s="33"/>
      <c r="Z121" s="33"/>
      <c r="AA121" s="34"/>
      <c r="AB121" s="34"/>
      <c r="AC121" s="34"/>
      <c r="AD121" s="34"/>
      <c r="AE121" s="34"/>
    </row>
    <row r="122" spans="1:31" s="35" customFormat="1" ht="24" customHeight="1" x14ac:dyDescent="0.25">
      <c r="A122" s="81"/>
      <c r="B122" s="84"/>
      <c r="C122" s="94"/>
      <c r="D122" s="73"/>
      <c r="E122" s="87"/>
      <c r="F122" s="90"/>
      <c r="G122" s="25" t="s">
        <v>150</v>
      </c>
      <c r="H122" s="25" t="s">
        <v>151</v>
      </c>
      <c r="I122" s="25" t="s">
        <v>152</v>
      </c>
      <c r="J122" s="25" t="s">
        <v>153</v>
      </c>
      <c r="K122" s="71"/>
      <c r="L122" s="63" t="s">
        <v>150</v>
      </c>
      <c r="M122" s="63" t="s">
        <v>151</v>
      </c>
      <c r="N122" s="63" t="s">
        <v>152</v>
      </c>
      <c r="O122" s="63" t="s">
        <v>153</v>
      </c>
      <c r="P122" s="71"/>
      <c r="Q122" s="71"/>
      <c r="R122" s="71"/>
      <c r="S122" s="73"/>
      <c r="U122" s="33"/>
      <c r="V122" s="33"/>
      <c r="W122" s="33"/>
      <c r="X122" s="33"/>
      <c r="Y122" s="33"/>
      <c r="Z122" s="33"/>
      <c r="AA122" s="34"/>
      <c r="AB122" s="34"/>
      <c r="AC122" s="34"/>
      <c r="AD122" s="34"/>
      <c r="AE122" s="34"/>
    </row>
    <row r="123" spans="1:31" s="35" customFormat="1" ht="90" customHeight="1" x14ac:dyDescent="0.25">
      <c r="A123" s="82"/>
      <c r="B123" s="85"/>
      <c r="C123" s="95"/>
      <c r="D123" s="74"/>
      <c r="E123" s="2">
        <v>100</v>
      </c>
      <c r="F123" s="2">
        <v>100</v>
      </c>
      <c r="G123" s="2">
        <v>100</v>
      </c>
      <c r="H123" s="2">
        <v>100</v>
      </c>
      <c r="I123" s="2">
        <v>100</v>
      </c>
      <c r="J123" s="2">
        <v>100</v>
      </c>
      <c r="K123" s="2">
        <v>100</v>
      </c>
      <c r="L123" s="2">
        <v>100</v>
      </c>
      <c r="M123" s="2">
        <v>100</v>
      </c>
      <c r="N123" s="2">
        <v>100</v>
      </c>
      <c r="O123" s="2">
        <v>100</v>
      </c>
      <c r="P123" s="2">
        <v>100</v>
      </c>
      <c r="Q123" s="2">
        <v>100</v>
      </c>
      <c r="R123" s="2">
        <v>100</v>
      </c>
      <c r="S123" s="74"/>
      <c r="U123" s="33"/>
      <c r="V123" s="33"/>
      <c r="W123" s="33"/>
      <c r="X123" s="33"/>
      <c r="Y123" s="33"/>
      <c r="Z123" s="33"/>
      <c r="AA123" s="34"/>
      <c r="AB123" s="34"/>
      <c r="AC123" s="34"/>
      <c r="AD123" s="34"/>
      <c r="AE123" s="34"/>
    </row>
    <row r="124" spans="1:31" s="35" customFormat="1" ht="143.25" customHeight="1" x14ac:dyDescent="0.25">
      <c r="A124" s="19" t="s">
        <v>140</v>
      </c>
      <c r="B124" s="26" t="s">
        <v>111</v>
      </c>
      <c r="C124" s="4" t="s">
        <v>73</v>
      </c>
      <c r="D124" s="3" t="s">
        <v>3</v>
      </c>
      <c r="E124" s="25">
        <f>SUM(F124:R124)</f>
        <v>0</v>
      </c>
      <c r="F124" s="64">
        <f>SUM(K124:S124)</f>
        <v>0</v>
      </c>
      <c r="G124" s="65"/>
      <c r="H124" s="65"/>
      <c r="I124" s="65"/>
      <c r="J124" s="66"/>
      <c r="K124" s="64">
        <f>SUM(P124:S124)</f>
        <v>0</v>
      </c>
      <c r="L124" s="65"/>
      <c r="M124" s="65"/>
      <c r="N124" s="65"/>
      <c r="O124" s="66"/>
      <c r="P124" s="25">
        <f>SUM(Q124:U124)</f>
        <v>0</v>
      </c>
      <c r="Q124" s="25">
        <f>SUM(R124:V124)</f>
        <v>0</v>
      </c>
      <c r="R124" s="25">
        <f>SUM(S124:W124)</f>
        <v>0</v>
      </c>
      <c r="S124" s="26" t="s">
        <v>50</v>
      </c>
      <c r="U124" s="33"/>
      <c r="V124" s="33"/>
      <c r="W124" s="33"/>
      <c r="X124" s="33"/>
      <c r="Y124" s="33"/>
      <c r="Z124" s="33"/>
      <c r="AA124" s="34"/>
      <c r="AB124" s="34"/>
      <c r="AC124" s="34"/>
      <c r="AD124" s="34"/>
      <c r="AE124" s="34"/>
    </row>
    <row r="125" spans="1:31" s="35" customFormat="1" ht="22.5" customHeight="1" x14ac:dyDescent="0.25">
      <c r="A125" s="80"/>
      <c r="B125" s="83" t="s">
        <v>204</v>
      </c>
      <c r="C125" s="93" t="s">
        <v>212</v>
      </c>
      <c r="D125" s="72" t="s">
        <v>212</v>
      </c>
      <c r="E125" s="86" t="s">
        <v>149</v>
      </c>
      <c r="F125" s="89">
        <v>2023</v>
      </c>
      <c r="G125" s="64" t="s">
        <v>154</v>
      </c>
      <c r="H125" s="65"/>
      <c r="I125" s="65"/>
      <c r="J125" s="66"/>
      <c r="K125" s="70" t="s">
        <v>7</v>
      </c>
      <c r="L125" s="64" t="s">
        <v>154</v>
      </c>
      <c r="M125" s="65"/>
      <c r="N125" s="65"/>
      <c r="O125" s="66"/>
      <c r="P125" s="70" t="s">
        <v>69</v>
      </c>
      <c r="Q125" s="70" t="s">
        <v>70</v>
      </c>
      <c r="R125" s="70" t="s">
        <v>71</v>
      </c>
      <c r="S125" s="72" t="s">
        <v>212</v>
      </c>
      <c r="U125" s="33"/>
      <c r="V125" s="33"/>
      <c r="W125" s="33"/>
      <c r="X125" s="33"/>
      <c r="Y125" s="33"/>
      <c r="Z125" s="33"/>
      <c r="AA125" s="34"/>
      <c r="AB125" s="34"/>
      <c r="AC125" s="34"/>
      <c r="AD125" s="34"/>
      <c r="AE125" s="34"/>
    </row>
    <row r="126" spans="1:31" s="35" customFormat="1" ht="23.25" customHeight="1" x14ac:dyDescent="0.25">
      <c r="A126" s="81"/>
      <c r="B126" s="84"/>
      <c r="C126" s="94"/>
      <c r="D126" s="73"/>
      <c r="E126" s="87"/>
      <c r="F126" s="90"/>
      <c r="G126" s="25" t="s">
        <v>150</v>
      </c>
      <c r="H126" s="25" t="s">
        <v>151</v>
      </c>
      <c r="I126" s="25" t="s">
        <v>152</v>
      </c>
      <c r="J126" s="25" t="s">
        <v>153</v>
      </c>
      <c r="K126" s="71"/>
      <c r="L126" s="63" t="s">
        <v>150</v>
      </c>
      <c r="M126" s="63" t="s">
        <v>151</v>
      </c>
      <c r="N126" s="63" t="s">
        <v>152</v>
      </c>
      <c r="O126" s="63" t="s">
        <v>153</v>
      </c>
      <c r="P126" s="71"/>
      <c r="Q126" s="71"/>
      <c r="R126" s="71"/>
      <c r="S126" s="73"/>
      <c r="U126" s="33"/>
      <c r="V126" s="33"/>
      <c r="W126" s="33"/>
      <c r="X126" s="33"/>
      <c r="Y126" s="33"/>
      <c r="Z126" s="33"/>
      <c r="AA126" s="34"/>
      <c r="AB126" s="34"/>
      <c r="AC126" s="34"/>
      <c r="AD126" s="34"/>
      <c r="AE126" s="34"/>
    </row>
    <row r="127" spans="1:31" s="35" customFormat="1" ht="136.5" customHeight="1" x14ac:dyDescent="0.25">
      <c r="A127" s="82"/>
      <c r="B127" s="85"/>
      <c r="C127" s="95"/>
      <c r="D127" s="74"/>
      <c r="E127" s="25" t="s">
        <v>22</v>
      </c>
      <c r="F127" s="25" t="s">
        <v>22</v>
      </c>
      <c r="G127" s="25" t="s">
        <v>22</v>
      </c>
      <c r="H127" s="25" t="s">
        <v>22</v>
      </c>
      <c r="I127" s="25" t="s">
        <v>22</v>
      </c>
      <c r="J127" s="25" t="s">
        <v>22</v>
      </c>
      <c r="K127" s="63" t="s">
        <v>22</v>
      </c>
      <c r="L127" s="63" t="s">
        <v>22</v>
      </c>
      <c r="M127" s="63" t="s">
        <v>22</v>
      </c>
      <c r="N127" s="63" t="s">
        <v>22</v>
      </c>
      <c r="O127" s="63" t="s">
        <v>22</v>
      </c>
      <c r="P127" s="25" t="s">
        <v>22</v>
      </c>
      <c r="Q127" s="25" t="s">
        <v>22</v>
      </c>
      <c r="R127" s="25" t="s">
        <v>22</v>
      </c>
      <c r="S127" s="74"/>
      <c r="U127" s="33"/>
      <c r="V127" s="33"/>
      <c r="W127" s="33"/>
      <c r="X127" s="33"/>
      <c r="Y127" s="33"/>
      <c r="Z127" s="33"/>
      <c r="AA127" s="34"/>
      <c r="AB127" s="34"/>
      <c r="AC127" s="34"/>
      <c r="AD127" s="34"/>
      <c r="AE127" s="34"/>
    </row>
    <row r="128" spans="1:31" s="35" customFormat="1" ht="63" customHeight="1" x14ac:dyDescent="0.25">
      <c r="A128" s="19" t="s">
        <v>141</v>
      </c>
      <c r="B128" s="26" t="s">
        <v>112</v>
      </c>
      <c r="C128" s="4" t="s">
        <v>73</v>
      </c>
      <c r="D128" s="3" t="s">
        <v>3</v>
      </c>
      <c r="E128" s="25">
        <f>SUM(F128:R128)</f>
        <v>218365.97831999999</v>
      </c>
      <c r="F128" s="64">
        <v>41951.978320000002</v>
      </c>
      <c r="G128" s="65"/>
      <c r="H128" s="65"/>
      <c r="I128" s="65"/>
      <c r="J128" s="66"/>
      <c r="K128" s="64">
        <v>44103.5</v>
      </c>
      <c r="L128" s="65"/>
      <c r="M128" s="65"/>
      <c r="N128" s="65"/>
      <c r="O128" s="66"/>
      <c r="P128" s="25">
        <v>44103.5</v>
      </c>
      <c r="Q128" s="25">
        <v>44103.5</v>
      </c>
      <c r="R128" s="25">
        <v>44103.5</v>
      </c>
      <c r="S128" s="26" t="s">
        <v>50</v>
      </c>
      <c r="U128" s="33"/>
      <c r="V128" s="33"/>
      <c r="W128" s="33"/>
      <c r="X128" s="33"/>
      <c r="Y128" s="33"/>
      <c r="Z128" s="33"/>
      <c r="AA128" s="34"/>
      <c r="AB128" s="34"/>
      <c r="AC128" s="34"/>
      <c r="AD128" s="34"/>
      <c r="AE128" s="34"/>
    </row>
    <row r="129" spans="1:31" s="35" customFormat="1" ht="22.5" customHeight="1" x14ac:dyDescent="0.25">
      <c r="A129" s="80"/>
      <c r="B129" s="83" t="s">
        <v>205</v>
      </c>
      <c r="C129" s="93" t="s">
        <v>212</v>
      </c>
      <c r="D129" s="72" t="s">
        <v>212</v>
      </c>
      <c r="E129" s="86" t="s">
        <v>149</v>
      </c>
      <c r="F129" s="89">
        <v>2023</v>
      </c>
      <c r="G129" s="64" t="s">
        <v>154</v>
      </c>
      <c r="H129" s="65"/>
      <c r="I129" s="65"/>
      <c r="J129" s="66"/>
      <c r="K129" s="70" t="s">
        <v>7</v>
      </c>
      <c r="L129" s="64" t="s">
        <v>154</v>
      </c>
      <c r="M129" s="65"/>
      <c r="N129" s="65"/>
      <c r="O129" s="66"/>
      <c r="P129" s="70" t="s">
        <v>69</v>
      </c>
      <c r="Q129" s="70" t="s">
        <v>70</v>
      </c>
      <c r="R129" s="70" t="s">
        <v>71</v>
      </c>
      <c r="S129" s="72" t="s">
        <v>212</v>
      </c>
      <c r="U129" s="33"/>
      <c r="V129" s="33"/>
      <c r="W129" s="33"/>
      <c r="X129" s="33"/>
      <c r="Y129" s="33"/>
      <c r="Z129" s="33"/>
      <c r="AA129" s="34"/>
      <c r="AB129" s="34"/>
      <c r="AC129" s="34"/>
      <c r="AD129" s="34"/>
      <c r="AE129" s="34"/>
    </row>
    <row r="130" spans="1:31" s="35" customFormat="1" ht="15" customHeight="1" x14ac:dyDescent="0.25">
      <c r="A130" s="81"/>
      <c r="B130" s="84"/>
      <c r="C130" s="94"/>
      <c r="D130" s="73"/>
      <c r="E130" s="87"/>
      <c r="F130" s="90"/>
      <c r="G130" s="25" t="s">
        <v>150</v>
      </c>
      <c r="H130" s="25" t="s">
        <v>151</v>
      </c>
      <c r="I130" s="25" t="s">
        <v>152</v>
      </c>
      <c r="J130" s="25" t="s">
        <v>153</v>
      </c>
      <c r="K130" s="71"/>
      <c r="L130" s="63" t="s">
        <v>150</v>
      </c>
      <c r="M130" s="63" t="s">
        <v>151</v>
      </c>
      <c r="N130" s="63" t="s">
        <v>152</v>
      </c>
      <c r="O130" s="63" t="s">
        <v>153</v>
      </c>
      <c r="P130" s="71"/>
      <c r="Q130" s="71"/>
      <c r="R130" s="71"/>
      <c r="S130" s="73"/>
      <c r="U130" s="33"/>
      <c r="V130" s="33"/>
      <c r="W130" s="33"/>
      <c r="X130" s="33"/>
      <c r="Y130" s="33"/>
      <c r="Z130" s="33"/>
      <c r="AA130" s="34"/>
      <c r="AB130" s="34"/>
      <c r="AC130" s="34"/>
      <c r="AD130" s="34"/>
      <c r="AE130" s="34"/>
    </row>
    <row r="131" spans="1:31" s="35" customFormat="1" ht="18.75" customHeight="1" x14ac:dyDescent="0.25">
      <c r="A131" s="82"/>
      <c r="B131" s="85"/>
      <c r="C131" s="95"/>
      <c r="D131" s="74"/>
      <c r="E131" s="2">
        <v>100</v>
      </c>
      <c r="F131" s="2">
        <v>100</v>
      </c>
      <c r="G131" s="2">
        <v>25</v>
      </c>
      <c r="H131" s="2">
        <v>25</v>
      </c>
      <c r="I131" s="2">
        <v>25</v>
      </c>
      <c r="J131" s="2">
        <v>25</v>
      </c>
      <c r="K131" s="2">
        <f>O131</f>
        <v>100</v>
      </c>
      <c r="L131" s="2">
        <v>28</v>
      </c>
      <c r="M131" s="2">
        <v>56</v>
      </c>
      <c r="N131" s="2">
        <v>81</v>
      </c>
      <c r="O131" s="2">
        <v>100</v>
      </c>
      <c r="P131" s="2">
        <v>100</v>
      </c>
      <c r="Q131" s="2">
        <v>100</v>
      </c>
      <c r="R131" s="2">
        <v>100</v>
      </c>
      <c r="S131" s="74"/>
      <c r="U131" s="33"/>
      <c r="V131" s="33"/>
      <c r="W131" s="33"/>
      <c r="X131" s="33"/>
      <c r="Y131" s="33"/>
      <c r="Z131" s="33"/>
      <c r="AA131" s="34"/>
      <c r="AB131" s="34"/>
      <c r="AC131" s="34"/>
      <c r="AD131" s="34"/>
      <c r="AE131" s="34"/>
    </row>
    <row r="132" spans="1:31" s="35" customFormat="1" ht="91.5" customHeight="1" x14ac:dyDescent="0.25">
      <c r="A132" s="19" t="s">
        <v>142</v>
      </c>
      <c r="B132" s="26" t="s">
        <v>147</v>
      </c>
      <c r="C132" s="4" t="s">
        <v>73</v>
      </c>
      <c r="D132" s="3" t="s">
        <v>3</v>
      </c>
      <c r="E132" s="25">
        <f>SUM(F132:R132)</f>
        <v>1000.001</v>
      </c>
      <c r="F132" s="64">
        <f>0.001+1000</f>
        <v>1000.001</v>
      </c>
      <c r="G132" s="65"/>
      <c r="H132" s="65"/>
      <c r="I132" s="65"/>
      <c r="J132" s="66"/>
      <c r="K132" s="64">
        <v>0</v>
      </c>
      <c r="L132" s="65"/>
      <c r="M132" s="65"/>
      <c r="N132" s="65"/>
      <c r="O132" s="66"/>
      <c r="P132" s="25">
        <v>0</v>
      </c>
      <c r="Q132" s="25">
        <v>0</v>
      </c>
      <c r="R132" s="25">
        <v>0</v>
      </c>
      <c r="S132" s="26" t="s">
        <v>50</v>
      </c>
      <c r="U132" s="33"/>
      <c r="V132" s="33"/>
      <c r="W132" s="33"/>
      <c r="X132" s="33"/>
      <c r="Y132" s="33"/>
      <c r="Z132" s="33"/>
      <c r="AA132" s="34"/>
      <c r="AB132" s="34"/>
      <c r="AC132" s="34"/>
      <c r="AD132" s="34"/>
      <c r="AE132" s="34"/>
    </row>
    <row r="133" spans="1:31" s="35" customFormat="1" ht="19.5" customHeight="1" x14ac:dyDescent="0.25">
      <c r="A133" s="80"/>
      <c r="B133" s="83" t="s">
        <v>226</v>
      </c>
      <c r="C133" s="93" t="s">
        <v>212</v>
      </c>
      <c r="D133" s="72" t="s">
        <v>212</v>
      </c>
      <c r="E133" s="86" t="s">
        <v>149</v>
      </c>
      <c r="F133" s="89">
        <v>2023</v>
      </c>
      <c r="G133" s="64" t="s">
        <v>154</v>
      </c>
      <c r="H133" s="65"/>
      <c r="I133" s="65"/>
      <c r="J133" s="66"/>
      <c r="K133" s="70" t="s">
        <v>7</v>
      </c>
      <c r="L133" s="64" t="s">
        <v>154</v>
      </c>
      <c r="M133" s="65"/>
      <c r="N133" s="65"/>
      <c r="O133" s="66"/>
      <c r="P133" s="70" t="s">
        <v>69</v>
      </c>
      <c r="Q133" s="70" t="s">
        <v>70</v>
      </c>
      <c r="R133" s="70" t="s">
        <v>71</v>
      </c>
      <c r="S133" s="72" t="s">
        <v>212</v>
      </c>
      <c r="U133" s="33"/>
      <c r="V133" s="33"/>
      <c r="W133" s="33"/>
      <c r="X133" s="33"/>
      <c r="Y133" s="33"/>
      <c r="Z133" s="33"/>
      <c r="AA133" s="34"/>
      <c r="AB133" s="34"/>
      <c r="AC133" s="34"/>
      <c r="AD133" s="34"/>
      <c r="AE133" s="34"/>
    </row>
    <row r="134" spans="1:31" s="35" customFormat="1" ht="20.25" customHeight="1" x14ac:dyDescent="0.25">
      <c r="A134" s="81"/>
      <c r="B134" s="84"/>
      <c r="C134" s="94"/>
      <c r="D134" s="73"/>
      <c r="E134" s="87"/>
      <c r="F134" s="90"/>
      <c r="G134" s="25" t="s">
        <v>150</v>
      </c>
      <c r="H134" s="25" t="s">
        <v>151</v>
      </c>
      <c r="I134" s="25" t="s">
        <v>152</v>
      </c>
      <c r="J134" s="25" t="s">
        <v>153</v>
      </c>
      <c r="K134" s="71"/>
      <c r="L134" s="63" t="s">
        <v>150</v>
      </c>
      <c r="M134" s="63" t="s">
        <v>151</v>
      </c>
      <c r="N134" s="63" t="s">
        <v>152</v>
      </c>
      <c r="O134" s="63" t="s">
        <v>153</v>
      </c>
      <c r="P134" s="71"/>
      <c r="Q134" s="71"/>
      <c r="R134" s="71"/>
      <c r="S134" s="73"/>
      <c r="U134" s="33"/>
      <c r="V134" s="33"/>
      <c r="W134" s="33"/>
      <c r="X134" s="33"/>
      <c r="Y134" s="33"/>
      <c r="Z134" s="33"/>
      <c r="AA134" s="34"/>
      <c r="AB134" s="34"/>
      <c r="AC134" s="34"/>
      <c r="AD134" s="34"/>
      <c r="AE134" s="34"/>
    </row>
    <row r="135" spans="1:31" s="35" customFormat="1" ht="39" customHeight="1" x14ac:dyDescent="0.25">
      <c r="A135" s="82"/>
      <c r="B135" s="85"/>
      <c r="C135" s="95"/>
      <c r="D135" s="74"/>
      <c r="E135" s="2">
        <f>J135</f>
        <v>1</v>
      </c>
      <c r="F135" s="7">
        <f>J135</f>
        <v>1</v>
      </c>
      <c r="G135" s="25" t="s">
        <v>22</v>
      </c>
      <c r="H135" s="25" t="s">
        <v>22</v>
      </c>
      <c r="I135" s="25" t="s">
        <v>22</v>
      </c>
      <c r="J135" s="2">
        <v>1</v>
      </c>
      <c r="K135" s="63" t="s">
        <v>22</v>
      </c>
      <c r="L135" s="63" t="s">
        <v>22</v>
      </c>
      <c r="M135" s="63" t="s">
        <v>22</v>
      </c>
      <c r="N135" s="63" t="s">
        <v>22</v>
      </c>
      <c r="O135" s="63" t="s">
        <v>22</v>
      </c>
      <c r="P135" s="25" t="s">
        <v>22</v>
      </c>
      <c r="Q135" s="25" t="s">
        <v>22</v>
      </c>
      <c r="R135" s="25" t="s">
        <v>22</v>
      </c>
      <c r="S135" s="74"/>
      <c r="U135" s="33"/>
      <c r="V135" s="33"/>
      <c r="W135" s="33"/>
      <c r="X135" s="33"/>
      <c r="Y135" s="33"/>
      <c r="Z135" s="33"/>
      <c r="AA135" s="34"/>
      <c r="AB135" s="34"/>
      <c r="AC135" s="34"/>
      <c r="AD135" s="34"/>
      <c r="AE135" s="34"/>
    </row>
    <row r="136" spans="1:31" s="35" customFormat="1" ht="87.75" customHeight="1" x14ac:dyDescent="0.25">
      <c r="A136" s="19" t="s">
        <v>143</v>
      </c>
      <c r="B136" s="26" t="s">
        <v>113</v>
      </c>
      <c r="C136" s="4" t="s">
        <v>73</v>
      </c>
      <c r="D136" s="3" t="s">
        <v>3</v>
      </c>
      <c r="E136" s="25">
        <f>SUM(F136:R136)</f>
        <v>306699.01260999998</v>
      </c>
      <c r="F136" s="64">
        <f>60158.6392-246.7+325.38635+227.28906</f>
        <v>60464.614610000004</v>
      </c>
      <c r="G136" s="65"/>
      <c r="H136" s="65"/>
      <c r="I136" s="65"/>
      <c r="J136" s="66"/>
      <c r="K136" s="64">
        <f>60234+5298.398</f>
        <v>65532.398000000001</v>
      </c>
      <c r="L136" s="65"/>
      <c r="M136" s="65"/>
      <c r="N136" s="65"/>
      <c r="O136" s="66"/>
      <c r="P136" s="25">
        <v>60234</v>
      </c>
      <c r="Q136" s="25">
        <v>60234</v>
      </c>
      <c r="R136" s="25">
        <v>60234</v>
      </c>
      <c r="S136" s="26" t="s">
        <v>50</v>
      </c>
      <c r="U136" s="33"/>
      <c r="V136" s="33"/>
      <c r="W136" s="33"/>
      <c r="X136" s="33"/>
      <c r="Y136" s="33"/>
      <c r="Z136" s="33"/>
      <c r="AA136" s="34"/>
      <c r="AB136" s="34"/>
      <c r="AC136" s="34"/>
      <c r="AD136" s="34"/>
      <c r="AE136" s="34"/>
    </row>
    <row r="137" spans="1:31" s="35" customFormat="1" ht="21.75" customHeight="1" x14ac:dyDescent="0.25">
      <c r="A137" s="80"/>
      <c r="B137" s="83" t="s">
        <v>206</v>
      </c>
      <c r="C137" s="93" t="s">
        <v>212</v>
      </c>
      <c r="D137" s="72" t="s">
        <v>212</v>
      </c>
      <c r="E137" s="86" t="s">
        <v>149</v>
      </c>
      <c r="F137" s="89">
        <v>2023</v>
      </c>
      <c r="G137" s="64" t="s">
        <v>154</v>
      </c>
      <c r="H137" s="65"/>
      <c r="I137" s="65"/>
      <c r="J137" s="66"/>
      <c r="K137" s="70" t="s">
        <v>7</v>
      </c>
      <c r="L137" s="64" t="s">
        <v>154</v>
      </c>
      <c r="M137" s="65"/>
      <c r="N137" s="65"/>
      <c r="O137" s="66"/>
      <c r="P137" s="70" t="s">
        <v>69</v>
      </c>
      <c r="Q137" s="70" t="s">
        <v>70</v>
      </c>
      <c r="R137" s="70" t="s">
        <v>71</v>
      </c>
      <c r="S137" s="72" t="s">
        <v>212</v>
      </c>
      <c r="U137" s="33"/>
      <c r="V137" s="33"/>
      <c r="W137" s="33"/>
      <c r="X137" s="33"/>
      <c r="Y137" s="33"/>
      <c r="Z137" s="33"/>
      <c r="AA137" s="34"/>
      <c r="AB137" s="34"/>
      <c r="AC137" s="34"/>
      <c r="AD137" s="34"/>
      <c r="AE137" s="34"/>
    </row>
    <row r="138" spans="1:31" s="35" customFormat="1" ht="21" customHeight="1" x14ac:dyDescent="0.25">
      <c r="A138" s="81"/>
      <c r="B138" s="84"/>
      <c r="C138" s="94"/>
      <c r="D138" s="73"/>
      <c r="E138" s="87"/>
      <c r="F138" s="90"/>
      <c r="G138" s="25" t="s">
        <v>150</v>
      </c>
      <c r="H138" s="25" t="s">
        <v>151</v>
      </c>
      <c r="I138" s="25" t="s">
        <v>152</v>
      </c>
      <c r="J138" s="25" t="s">
        <v>153</v>
      </c>
      <c r="K138" s="71"/>
      <c r="L138" s="63" t="s">
        <v>150</v>
      </c>
      <c r="M138" s="63" t="s">
        <v>151</v>
      </c>
      <c r="N138" s="63" t="s">
        <v>152</v>
      </c>
      <c r="O138" s="63" t="s">
        <v>153</v>
      </c>
      <c r="P138" s="71"/>
      <c r="Q138" s="71"/>
      <c r="R138" s="71"/>
      <c r="S138" s="73"/>
      <c r="U138" s="33"/>
      <c r="V138" s="33"/>
      <c r="W138" s="33"/>
      <c r="X138" s="33"/>
      <c r="Y138" s="33"/>
      <c r="Z138" s="33"/>
      <c r="AA138" s="34"/>
      <c r="AB138" s="34"/>
      <c r="AC138" s="34"/>
      <c r="AD138" s="34"/>
      <c r="AE138" s="34"/>
    </row>
    <row r="139" spans="1:31" s="35" customFormat="1" ht="43.5" customHeight="1" x14ac:dyDescent="0.25">
      <c r="A139" s="82"/>
      <c r="B139" s="85"/>
      <c r="C139" s="95"/>
      <c r="D139" s="74"/>
      <c r="E139" s="2">
        <v>48</v>
      </c>
      <c r="F139" s="2">
        <v>48</v>
      </c>
      <c r="G139" s="2">
        <v>48</v>
      </c>
      <c r="H139" s="2">
        <v>48</v>
      </c>
      <c r="I139" s="2">
        <v>48</v>
      </c>
      <c r="J139" s="2">
        <v>48</v>
      </c>
      <c r="K139" s="2">
        <v>48</v>
      </c>
      <c r="L139" s="2">
        <v>48</v>
      </c>
      <c r="M139" s="2">
        <v>48</v>
      </c>
      <c r="N139" s="2">
        <v>48</v>
      </c>
      <c r="O139" s="2">
        <v>48</v>
      </c>
      <c r="P139" s="2">
        <v>48</v>
      </c>
      <c r="Q139" s="2">
        <v>48</v>
      </c>
      <c r="R139" s="2">
        <v>48</v>
      </c>
      <c r="S139" s="74"/>
      <c r="U139" s="33"/>
      <c r="V139" s="33"/>
      <c r="W139" s="33"/>
      <c r="X139" s="33"/>
      <c r="Y139" s="33"/>
      <c r="Z139" s="33"/>
      <c r="AA139" s="34"/>
      <c r="AB139" s="34"/>
      <c r="AC139" s="34"/>
      <c r="AD139" s="34"/>
      <c r="AE139" s="34"/>
    </row>
    <row r="140" spans="1:31" s="35" customFormat="1" ht="219" customHeight="1" x14ac:dyDescent="0.25">
      <c r="A140" s="19" t="s">
        <v>144</v>
      </c>
      <c r="B140" s="26" t="s">
        <v>207</v>
      </c>
      <c r="C140" s="4" t="s">
        <v>73</v>
      </c>
      <c r="D140" s="3" t="s">
        <v>3</v>
      </c>
      <c r="E140" s="25">
        <f>SUM(F140:R140)</f>
        <v>0</v>
      </c>
      <c r="F140" s="64">
        <v>0</v>
      </c>
      <c r="G140" s="65"/>
      <c r="H140" s="65"/>
      <c r="I140" s="65"/>
      <c r="J140" s="66"/>
      <c r="K140" s="64">
        <v>0</v>
      </c>
      <c r="L140" s="65"/>
      <c r="M140" s="65"/>
      <c r="N140" s="65"/>
      <c r="O140" s="66"/>
      <c r="P140" s="25">
        <v>0</v>
      </c>
      <c r="Q140" s="25">
        <v>0</v>
      </c>
      <c r="R140" s="25">
        <v>0</v>
      </c>
      <c r="S140" s="26" t="s">
        <v>50</v>
      </c>
      <c r="U140" s="33"/>
      <c r="V140" s="33"/>
      <c r="W140" s="33"/>
      <c r="X140" s="33"/>
      <c r="Y140" s="33"/>
      <c r="Z140" s="33"/>
      <c r="AA140" s="34"/>
      <c r="AB140" s="34"/>
      <c r="AC140" s="34"/>
      <c r="AD140" s="34"/>
      <c r="AE140" s="34"/>
    </row>
    <row r="141" spans="1:31" s="35" customFormat="1" ht="22.5" customHeight="1" x14ac:dyDescent="0.25">
      <c r="A141" s="80"/>
      <c r="B141" s="83" t="s">
        <v>208</v>
      </c>
      <c r="C141" s="93" t="s">
        <v>212</v>
      </c>
      <c r="D141" s="72" t="s">
        <v>212</v>
      </c>
      <c r="E141" s="86" t="s">
        <v>149</v>
      </c>
      <c r="F141" s="89">
        <v>2023</v>
      </c>
      <c r="G141" s="64" t="s">
        <v>154</v>
      </c>
      <c r="H141" s="65"/>
      <c r="I141" s="65"/>
      <c r="J141" s="66"/>
      <c r="K141" s="70" t="s">
        <v>7</v>
      </c>
      <c r="L141" s="64" t="s">
        <v>154</v>
      </c>
      <c r="M141" s="65"/>
      <c r="N141" s="65"/>
      <c r="O141" s="66"/>
      <c r="P141" s="70" t="s">
        <v>69</v>
      </c>
      <c r="Q141" s="70" t="s">
        <v>70</v>
      </c>
      <c r="R141" s="70" t="s">
        <v>71</v>
      </c>
      <c r="S141" s="72" t="s">
        <v>212</v>
      </c>
      <c r="U141" s="33"/>
      <c r="V141" s="33"/>
      <c r="W141" s="33"/>
      <c r="X141" s="33"/>
      <c r="Y141" s="33"/>
      <c r="Z141" s="33"/>
      <c r="AA141" s="34"/>
      <c r="AB141" s="34"/>
      <c r="AC141" s="34"/>
      <c r="AD141" s="34"/>
      <c r="AE141" s="34"/>
    </row>
    <row r="142" spans="1:31" s="35" customFormat="1" ht="23.25" customHeight="1" x14ac:dyDescent="0.25">
      <c r="A142" s="81"/>
      <c r="B142" s="84"/>
      <c r="C142" s="94"/>
      <c r="D142" s="73"/>
      <c r="E142" s="87"/>
      <c r="F142" s="90"/>
      <c r="G142" s="25" t="s">
        <v>150</v>
      </c>
      <c r="H142" s="25" t="s">
        <v>151</v>
      </c>
      <c r="I142" s="25" t="s">
        <v>152</v>
      </c>
      <c r="J142" s="25" t="s">
        <v>153</v>
      </c>
      <c r="K142" s="71"/>
      <c r="L142" s="63" t="s">
        <v>150</v>
      </c>
      <c r="M142" s="63" t="s">
        <v>151</v>
      </c>
      <c r="N142" s="63" t="s">
        <v>152</v>
      </c>
      <c r="O142" s="63" t="s">
        <v>153</v>
      </c>
      <c r="P142" s="71"/>
      <c r="Q142" s="71"/>
      <c r="R142" s="71"/>
      <c r="S142" s="73"/>
      <c r="U142" s="33"/>
      <c r="V142" s="33"/>
      <c r="W142" s="33"/>
      <c r="X142" s="33"/>
      <c r="Y142" s="33"/>
      <c r="Z142" s="33"/>
      <c r="AA142" s="34"/>
      <c r="AB142" s="34"/>
      <c r="AC142" s="34"/>
      <c r="AD142" s="34"/>
      <c r="AE142" s="34"/>
    </row>
    <row r="143" spans="1:31" s="35" customFormat="1" ht="29.25" customHeight="1" x14ac:dyDescent="0.25">
      <c r="A143" s="82"/>
      <c r="B143" s="85"/>
      <c r="C143" s="95"/>
      <c r="D143" s="74"/>
      <c r="E143" s="25" t="s">
        <v>22</v>
      </c>
      <c r="F143" s="25" t="s">
        <v>22</v>
      </c>
      <c r="G143" s="25" t="s">
        <v>22</v>
      </c>
      <c r="H143" s="25" t="s">
        <v>22</v>
      </c>
      <c r="I143" s="25" t="s">
        <v>22</v>
      </c>
      <c r="J143" s="25" t="s">
        <v>22</v>
      </c>
      <c r="K143" s="63" t="s">
        <v>22</v>
      </c>
      <c r="L143" s="63" t="s">
        <v>22</v>
      </c>
      <c r="M143" s="63" t="s">
        <v>22</v>
      </c>
      <c r="N143" s="63" t="s">
        <v>22</v>
      </c>
      <c r="O143" s="63" t="s">
        <v>22</v>
      </c>
      <c r="P143" s="25" t="s">
        <v>22</v>
      </c>
      <c r="Q143" s="25" t="s">
        <v>22</v>
      </c>
      <c r="R143" s="25" t="s">
        <v>22</v>
      </c>
      <c r="S143" s="74"/>
      <c r="U143" s="33"/>
      <c r="V143" s="33"/>
      <c r="W143" s="33"/>
      <c r="X143" s="33"/>
      <c r="Y143" s="33"/>
      <c r="Z143" s="33"/>
      <c r="AA143" s="34"/>
      <c r="AB143" s="34"/>
      <c r="AC143" s="34"/>
      <c r="AD143" s="34"/>
      <c r="AE143" s="34"/>
    </row>
    <row r="144" spans="1:31" s="35" customFormat="1" ht="180" customHeight="1" x14ac:dyDescent="0.25">
      <c r="A144" s="19" t="s">
        <v>145</v>
      </c>
      <c r="B144" s="26" t="s">
        <v>114</v>
      </c>
      <c r="C144" s="4" t="s">
        <v>73</v>
      </c>
      <c r="D144" s="3" t="s">
        <v>3</v>
      </c>
      <c r="E144" s="25">
        <f>SUM(F144:R144)</f>
        <v>0</v>
      </c>
      <c r="F144" s="64">
        <v>0</v>
      </c>
      <c r="G144" s="65"/>
      <c r="H144" s="65"/>
      <c r="I144" s="65"/>
      <c r="J144" s="66"/>
      <c r="K144" s="64">
        <v>0</v>
      </c>
      <c r="L144" s="65"/>
      <c r="M144" s="65"/>
      <c r="N144" s="65"/>
      <c r="O144" s="66"/>
      <c r="P144" s="25">
        <v>0</v>
      </c>
      <c r="Q144" s="25">
        <v>0</v>
      </c>
      <c r="R144" s="25">
        <v>0</v>
      </c>
      <c r="S144" s="26" t="s">
        <v>50</v>
      </c>
      <c r="U144" s="33"/>
      <c r="V144" s="33"/>
      <c r="W144" s="33"/>
      <c r="X144" s="33"/>
      <c r="Y144" s="33"/>
      <c r="Z144" s="33"/>
      <c r="AA144" s="34"/>
      <c r="AB144" s="34"/>
      <c r="AC144" s="34"/>
      <c r="AD144" s="34"/>
      <c r="AE144" s="34"/>
    </row>
    <row r="145" spans="1:31" s="35" customFormat="1" ht="20.25" customHeight="1" x14ac:dyDescent="0.25">
      <c r="A145" s="80"/>
      <c r="B145" s="83" t="s">
        <v>209</v>
      </c>
      <c r="C145" s="93" t="s">
        <v>212</v>
      </c>
      <c r="D145" s="72" t="s">
        <v>212</v>
      </c>
      <c r="E145" s="86" t="s">
        <v>149</v>
      </c>
      <c r="F145" s="89">
        <v>2023</v>
      </c>
      <c r="G145" s="64" t="s">
        <v>154</v>
      </c>
      <c r="H145" s="65"/>
      <c r="I145" s="65"/>
      <c r="J145" s="66"/>
      <c r="K145" s="70" t="s">
        <v>7</v>
      </c>
      <c r="L145" s="64" t="s">
        <v>154</v>
      </c>
      <c r="M145" s="65"/>
      <c r="N145" s="65"/>
      <c r="O145" s="66"/>
      <c r="P145" s="70" t="s">
        <v>69</v>
      </c>
      <c r="Q145" s="70" t="s">
        <v>70</v>
      </c>
      <c r="R145" s="70" t="s">
        <v>71</v>
      </c>
      <c r="S145" s="72" t="s">
        <v>212</v>
      </c>
      <c r="U145" s="33"/>
      <c r="V145" s="33"/>
      <c r="W145" s="33"/>
      <c r="X145" s="33"/>
      <c r="Y145" s="33"/>
      <c r="Z145" s="33"/>
      <c r="AA145" s="34"/>
      <c r="AB145" s="34"/>
      <c r="AC145" s="34"/>
      <c r="AD145" s="34"/>
      <c r="AE145" s="34"/>
    </row>
    <row r="146" spans="1:31" s="35" customFormat="1" ht="24.75" customHeight="1" x14ac:dyDescent="0.25">
      <c r="A146" s="81"/>
      <c r="B146" s="84"/>
      <c r="C146" s="94"/>
      <c r="D146" s="73"/>
      <c r="E146" s="87"/>
      <c r="F146" s="90"/>
      <c r="G146" s="25" t="s">
        <v>150</v>
      </c>
      <c r="H146" s="25" t="s">
        <v>151</v>
      </c>
      <c r="I146" s="25" t="s">
        <v>152</v>
      </c>
      <c r="J146" s="25" t="s">
        <v>153</v>
      </c>
      <c r="K146" s="71"/>
      <c r="L146" s="63" t="s">
        <v>150</v>
      </c>
      <c r="M146" s="63" t="s">
        <v>151</v>
      </c>
      <c r="N146" s="63" t="s">
        <v>152</v>
      </c>
      <c r="O146" s="63" t="s">
        <v>153</v>
      </c>
      <c r="P146" s="71"/>
      <c r="Q146" s="71"/>
      <c r="R146" s="71"/>
      <c r="S146" s="73"/>
      <c r="U146" s="33"/>
      <c r="V146" s="33"/>
      <c r="W146" s="33"/>
      <c r="X146" s="33"/>
      <c r="Y146" s="33"/>
      <c r="Z146" s="33"/>
      <c r="AA146" s="34"/>
      <c r="AB146" s="34"/>
      <c r="AC146" s="34"/>
      <c r="AD146" s="34"/>
      <c r="AE146" s="34"/>
    </row>
    <row r="147" spans="1:31" s="35" customFormat="1" ht="59.25" customHeight="1" x14ac:dyDescent="0.25">
      <c r="A147" s="82"/>
      <c r="B147" s="85"/>
      <c r="C147" s="95"/>
      <c r="D147" s="74"/>
      <c r="E147" s="2">
        <f>F147</f>
        <v>1</v>
      </c>
      <c r="F147" s="2">
        <v>1</v>
      </c>
      <c r="G147" s="25" t="s">
        <v>22</v>
      </c>
      <c r="H147" s="25" t="s">
        <v>22</v>
      </c>
      <c r="I147" s="25" t="s">
        <v>22</v>
      </c>
      <c r="J147" s="2">
        <v>1</v>
      </c>
      <c r="K147" s="2" t="s">
        <v>244</v>
      </c>
      <c r="L147" s="63" t="s">
        <v>22</v>
      </c>
      <c r="M147" s="63" t="s">
        <v>22</v>
      </c>
      <c r="N147" s="63" t="s">
        <v>22</v>
      </c>
      <c r="O147" s="2" t="s">
        <v>244</v>
      </c>
      <c r="P147" s="25" t="s">
        <v>22</v>
      </c>
      <c r="Q147" s="25" t="s">
        <v>22</v>
      </c>
      <c r="R147" s="25" t="s">
        <v>22</v>
      </c>
      <c r="S147" s="74"/>
      <c r="U147" s="33"/>
      <c r="V147" s="33"/>
      <c r="W147" s="33"/>
      <c r="X147" s="33"/>
      <c r="Y147" s="33"/>
      <c r="Z147" s="33"/>
      <c r="AA147" s="34"/>
      <c r="AB147" s="34"/>
      <c r="AC147" s="34"/>
      <c r="AD147" s="34"/>
      <c r="AE147" s="34"/>
    </row>
    <row r="148" spans="1:31" s="35" customFormat="1" ht="62.25" customHeight="1" x14ac:dyDescent="0.25">
      <c r="A148" s="19" t="s">
        <v>146</v>
      </c>
      <c r="B148" s="26" t="s">
        <v>115</v>
      </c>
      <c r="C148" s="4" t="s">
        <v>73</v>
      </c>
      <c r="D148" s="3" t="s">
        <v>3</v>
      </c>
      <c r="E148" s="25">
        <f>SUM(F148:R148)</f>
        <v>13283.36</v>
      </c>
      <c r="F148" s="64">
        <f>2330-753.3</f>
        <v>1576.7</v>
      </c>
      <c r="G148" s="65"/>
      <c r="H148" s="65"/>
      <c r="I148" s="65"/>
      <c r="J148" s="66"/>
      <c r="K148" s="64">
        <f>2330+2386.66</f>
        <v>4716.66</v>
      </c>
      <c r="L148" s="65"/>
      <c r="M148" s="65"/>
      <c r="N148" s="65"/>
      <c r="O148" s="66"/>
      <c r="P148" s="25">
        <v>2330</v>
      </c>
      <c r="Q148" s="25">
        <v>2330</v>
      </c>
      <c r="R148" s="25">
        <v>2330</v>
      </c>
      <c r="S148" s="26" t="s">
        <v>50</v>
      </c>
      <c r="U148" s="33"/>
      <c r="V148" s="33"/>
      <c r="W148" s="33"/>
      <c r="X148" s="33"/>
      <c r="Y148" s="33"/>
      <c r="Z148" s="33"/>
      <c r="AA148" s="34"/>
      <c r="AB148" s="34"/>
      <c r="AC148" s="34"/>
      <c r="AD148" s="34"/>
      <c r="AE148" s="34"/>
    </row>
    <row r="149" spans="1:31" s="35" customFormat="1" ht="18" customHeight="1" x14ac:dyDescent="0.25">
      <c r="A149" s="80"/>
      <c r="B149" s="83" t="s">
        <v>210</v>
      </c>
      <c r="C149" s="93" t="s">
        <v>212</v>
      </c>
      <c r="D149" s="72" t="s">
        <v>212</v>
      </c>
      <c r="E149" s="86" t="s">
        <v>149</v>
      </c>
      <c r="F149" s="89">
        <v>2023</v>
      </c>
      <c r="G149" s="64" t="s">
        <v>154</v>
      </c>
      <c r="H149" s="65"/>
      <c r="I149" s="65"/>
      <c r="J149" s="66"/>
      <c r="K149" s="70" t="s">
        <v>7</v>
      </c>
      <c r="L149" s="64" t="s">
        <v>154</v>
      </c>
      <c r="M149" s="65"/>
      <c r="N149" s="65"/>
      <c r="O149" s="66"/>
      <c r="P149" s="70" t="s">
        <v>69</v>
      </c>
      <c r="Q149" s="70" t="s">
        <v>70</v>
      </c>
      <c r="R149" s="70" t="s">
        <v>71</v>
      </c>
      <c r="S149" s="72" t="s">
        <v>212</v>
      </c>
      <c r="U149" s="33"/>
      <c r="V149" s="33"/>
      <c r="W149" s="33"/>
      <c r="X149" s="33"/>
      <c r="Y149" s="33"/>
      <c r="Z149" s="33"/>
      <c r="AA149" s="34"/>
      <c r="AB149" s="34"/>
      <c r="AC149" s="34"/>
      <c r="AD149" s="34"/>
      <c r="AE149" s="34"/>
    </row>
    <row r="150" spans="1:31" s="35" customFormat="1" ht="21" customHeight="1" x14ac:dyDescent="0.25">
      <c r="A150" s="81"/>
      <c r="B150" s="84"/>
      <c r="C150" s="94"/>
      <c r="D150" s="73"/>
      <c r="E150" s="87"/>
      <c r="F150" s="90"/>
      <c r="G150" s="25" t="s">
        <v>150</v>
      </c>
      <c r="H150" s="25" t="s">
        <v>151</v>
      </c>
      <c r="I150" s="25" t="s">
        <v>152</v>
      </c>
      <c r="J150" s="25" t="s">
        <v>153</v>
      </c>
      <c r="K150" s="71"/>
      <c r="L150" s="63" t="s">
        <v>150</v>
      </c>
      <c r="M150" s="63" t="s">
        <v>151</v>
      </c>
      <c r="N150" s="63" t="s">
        <v>152</v>
      </c>
      <c r="O150" s="63" t="s">
        <v>153</v>
      </c>
      <c r="P150" s="71"/>
      <c r="Q150" s="71"/>
      <c r="R150" s="71"/>
      <c r="S150" s="73"/>
      <c r="U150" s="33"/>
      <c r="V150" s="33"/>
      <c r="W150" s="33"/>
      <c r="X150" s="33"/>
      <c r="Y150" s="33"/>
      <c r="Z150" s="33"/>
      <c r="AA150" s="34"/>
      <c r="AB150" s="34"/>
      <c r="AC150" s="34"/>
      <c r="AD150" s="34"/>
      <c r="AE150" s="34"/>
    </row>
    <row r="151" spans="1:31" s="35" customFormat="1" ht="40.5" customHeight="1" x14ac:dyDescent="0.25">
      <c r="A151" s="82"/>
      <c r="B151" s="85"/>
      <c r="C151" s="95"/>
      <c r="D151" s="74"/>
      <c r="E151" s="2">
        <v>100</v>
      </c>
      <c r="F151" s="2">
        <v>100</v>
      </c>
      <c r="G151" s="2">
        <v>100</v>
      </c>
      <c r="H151" s="2">
        <v>100</v>
      </c>
      <c r="I151" s="2">
        <v>100</v>
      </c>
      <c r="J151" s="2">
        <v>100</v>
      </c>
      <c r="K151" s="2">
        <v>100</v>
      </c>
      <c r="L151" s="2">
        <v>100</v>
      </c>
      <c r="M151" s="2">
        <v>100</v>
      </c>
      <c r="N151" s="2">
        <v>100</v>
      </c>
      <c r="O151" s="2">
        <v>100</v>
      </c>
      <c r="P151" s="2">
        <v>100</v>
      </c>
      <c r="Q151" s="2">
        <v>100</v>
      </c>
      <c r="R151" s="2">
        <v>100</v>
      </c>
      <c r="S151" s="74"/>
      <c r="U151" s="33"/>
      <c r="V151" s="33"/>
      <c r="W151" s="33"/>
      <c r="X151" s="33"/>
      <c r="Y151" s="33"/>
      <c r="Z151" s="33"/>
      <c r="AA151" s="34"/>
      <c r="AB151" s="34"/>
      <c r="AC151" s="34"/>
      <c r="AD151" s="34"/>
      <c r="AE151" s="34"/>
    </row>
    <row r="152" spans="1:31" s="35" customFormat="1" ht="26.25" customHeight="1" x14ac:dyDescent="0.25">
      <c r="A152" s="142" t="s">
        <v>214</v>
      </c>
      <c r="B152" s="142"/>
      <c r="C152" s="142"/>
      <c r="D152" s="38" t="s">
        <v>35</v>
      </c>
      <c r="E152" s="1">
        <f>SUM(F152:R152)</f>
        <v>1571735.2595800001</v>
      </c>
      <c r="F152" s="67">
        <f>SUM(F153:J155)</f>
        <v>309237.79331000004</v>
      </c>
      <c r="G152" s="68"/>
      <c r="H152" s="68"/>
      <c r="I152" s="68"/>
      <c r="J152" s="69"/>
      <c r="K152" s="67">
        <f>SUM(K153:K155)</f>
        <v>335675.96626999998</v>
      </c>
      <c r="L152" s="68"/>
      <c r="M152" s="68"/>
      <c r="N152" s="68"/>
      <c r="O152" s="69"/>
      <c r="P152" s="1">
        <f t="shared" ref="P152:R152" si="13">SUM(P153:P155)</f>
        <v>328230.5</v>
      </c>
      <c r="Q152" s="1">
        <f t="shared" si="13"/>
        <v>328230.5</v>
      </c>
      <c r="R152" s="1">
        <f t="shared" si="13"/>
        <v>270360.5</v>
      </c>
      <c r="S152" s="72" t="s">
        <v>212</v>
      </c>
      <c r="T152" s="33"/>
      <c r="U152" s="39"/>
      <c r="V152" s="39"/>
      <c r="W152" s="39"/>
      <c r="X152" s="39"/>
      <c r="Y152" s="39"/>
      <c r="Z152" s="39"/>
      <c r="AA152" s="34"/>
      <c r="AB152" s="34"/>
      <c r="AC152" s="34"/>
      <c r="AD152" s="34"/>
      <c r="AE152" s="34"/>
    </row>
    <row r="153" spans="1:31" s="35" customFormat="1" ht="48" customHeight="1" x14ac:dyDescent="0.25">
      <c r="A153" s="142"/>
      <c r="B153" s="142"/>
      <c r="C153" s="142"/>
      <c r="D153" s="38" t="s">
        <v>23</v>
      </c>
      <c r="E153" s="1">
        <f>SUM(F153:R153)</f>
        <v>2486.4068700000003</v>
      </c>
      <c r="F153" s="67">
        <f>F110</f>
        <v>2486.4068700000003</v>
      </c>
      <c r="G153" s="68"/>
      <c r="H153" s="68"/>
      <c r="I153" s="68"/>
      <c r="J153" s="69"/>
      <c r="K153" s="67">
        <f>K110</f>
        <v>0</v>
      </c>
      <c r="L153" s="68"/>
      <c r="M153" s="68"/>
      <c r="N153" s="68"/>
      <c r="O153" s="69"/>
      <c r="P153" s="1">
        <f t="shared" ref="P153:R153" si="14">P110</f>
        <v>0</v>
      </c>
      <c r="Q153" s="1">
        <f t="shared" si="14"/>
        <v>0</v>
      </c>
      <c r="R153" s="1">
        <f t="shared" si="14"/>
        <v>0</v>
      </c>
      <c r="S153" s="73"/>
      <c r="T153" s="33"/>
      <c r="U153" s="39"/>
      <c r="V153" s="39"/>
      <c r="W153" s="39"/>
      <c r="X153" s="39"/>
      <c r="Y153" s="39"/>
      <c r="Z153" s="39"/>
      <c r="AA153" s="34"/>
      <c r="AB153" s="34"/>
      <c r="AC153" s="34"/>
      <c r="AD153" s="34"/>
      <c r="AE153" s="34"/>
    </row>
    <row r="154" spans="1:31" s="35" customFormat="1" ht="56.25" customHeight="1" x14ac:dyDescent="0.25">
      <c r="A154" s="142"/>
      <c r="B154" s="142"/>
      <c r="C154" s="142"/>
      <c r="D154" s="38" t="s">
        <v>21</v>
      </c>
      <c r="E154" s="1">
        <f>SUM(F154:R154)</f>
        <v>148507.83937</v>
      </c>
      <c r="F154" s="67">
        <f>SUM(F63,F111)</f>
        <v>33411.839370000002</v>
      </c>
      <c r="G154" s="68"/>
      <c r="H154" s="68"/>
      <c r="I154" s="68"/>
      <c r="J154" s="69"/>
      <c r="K154" s="67">
        <f>SUM(K63,K111)</f>
        <v>38012</v>
      </c>
      <c r="L154" s="68"/>
      <c r="M154" s="68"/>
      <c r="N154" s="68"/>
      <c r="O154" s="69"/>
      <c r="P154" s="1">
        <f t="shared" ref="P154:R154" si="15">SUM(P63,P111)</f>
        <v>38542</v>
      </c>
      <c r="Q154" s="1">
        <f t="shared" si="15"/>
        <v>38542</v>
      </c>
      <c r="R154" s="1">
        <f t="shared" si="15"/>
        <v>0</v>
      </c>
      <c r="S154" s="73"/>
      <c r="T154" s="33"/>
      <c r="U154" s="39"/>
      <c r="V154" s="39"/>
      <c r="W154" s="39"/>
      <c r="X154" s="39"/>
      <c r="Y154" s="39"/>
      <c r="Z154" s="39"/>
      <c r="AA154" s="34"/>
      <c r="AB154" s="34"/>
      <c r="AC154" s="34"/>
      <c r="AD154" s="34"/>
      <c r="AE154" s="34"/>
    </row>
    <row r="155" spans="1:31" s="35" customFormat="1" ht="63.75" customHeight="1" x14ac:dyDescent="0.25">
      <c r="A155" s="142"/>
      <c r="B155" s="142"/>
      <c r="C155" s="142"/>
      <c r="D155" s="38" t="s">
        <v>3</v>
      </c>
      <c r="E155" s="1">
        <f>SUM(F155:R155)</f>
        <v>1420741.0133400001</v>
      </c>
      <c r="F155" s="67">
        <f>SUM(F11,F24,F45,F64,F88,F112)</f>
        <v>273339.54707000003</v>
      </c>
      <c r="G155" s="68"/>
      <c r="H155" s="68"/>
      <c r="I155" s="68"/>
      <c r="J155" s="69"/>
      <c r="K155" s="67">
        <f>SUM(K11,K24,K45,K64,K88,K112)</f>
        <v>297663.96626999998</v>
      </c>
      <c r="L155" s="68"/>
      <c r="M155" s="68"/>
      <c r="N155" s="68"/>
      <c r="O155" s="69"/>
      <c r="P155" s="1">
        <f>SUM(P11,P24,P45,P64,P88,P112)</f>
        <v>289688.5</v>
      </c>
      <c r="Q155" s="1">
        <f>SUM(Q11,Q24,Q45,Q64,Q88,Q112)</f>
        <v>289688.5</v>
      </c>
      <c r="R155" s="1">
        <f>SUM(R11,R24,R45,R64,R88,R112)</f>
        <v>270360.5</v>
      </c>
      <c r="S155" s="73"/>
      <c r="T155" s="33"/>
      <c r="U155" s="39"/>
      <c r="V155" s="39"/>
      <c r="W155" s="39"/>
      <c r="X155" s="39"/>
      <c r="Y155" s="39"/>
      <c r="Z155" s="39"/>
      <c r="AA155" s="34"/>
      <c r="AB155" s="34"/>
      <c r="AC155" s="34"/>
      <c r="AD155" s="34"/>
      <c r="AE155" s="34"/>
    </row>
    <row r="156" spans="1:31" s="35" customFormat="1" ht="32.25" customHeight="1" x14ac:dyDescent="0.25">
      <c r="A156" s="142"/>
      <c r="B156" s="142"/>
      <c r="C156" s="142"/>
      <c r="D156" s="38" t="s">
        <v>24</v>
      </c>
      <c r="E156" s="88" t="s">
        <v>137</v>
      </c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74"/>
      <c r="T156" s="33"/>
      <c r="U156" s="39"/>
      <c r="V156" s="39"/>
      <c r="W156" s="39"/>
      <c r="X156" s="39"/>
      <c r="Y156" s="39"/>
      <c r="Z156" s="39"/>
      <c r="AA156" s="34"/>
      <c r="AB156" s="34"/>
      <c r="AC156" s="34"/>
      <c r="AD156" s="34"/>
      <c r="AE156" s="34"/>
    </row>
    <row r="157" spans="1:31" ht="33" customHeight="1" x14ac:dyDescent="0.25">
      <c r="A157" s="79" t="s">
        <v>281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</row>
    <row r="158" spans="1:31" ht="60.75" customHeight="1" x14ac:dyDescent="0.25">
      <c r="A158" s="28" t="s">
        <v>94</v>
      </c>
      <c r="B158" s="26" t="s">
        <v>257</v>
      </c>
      <c r="C158" s="4" t="s">
        <v>73</v>
      </c>
      <c r="D158" s="3" t="s">
        <v>3</v>
      </c>
      <c r="E158" s="25">
        <f>SUM(F158:R158)</f>
        <v>0</v>
      </c>
      <c r="F158" s="64">
        <f>SUM(F159,F163)</f>
        <v>0</v>
      </c>
      <c r="G158" s="65"/>
      <c r="H158" s="65"/>
      <c r="I158" s="65"/>
      <c r="J158" s="66"/>
      <c r="K158" s="64">
        <f>SUM(K159,K163)</f>
        <v>0</v>
      </c>
      <c r="L158" s="65"/>
      <c r="M158" s="65"/>
      <c r="N158" s="65"/>
      <c r="O158" s="66"/>
      <c r="P158" s="25">
        <f>SUM(P159,P163)</f>
        <v>0</v>
      </c>
      <c r="Q158" s="25">
        <f t="shared" ref="Q158:R158" si="16">SUM(Q159,Q163)</f>
        <v>0</v>
      </c>
      <c r="R158" s="25">
        <f t="shared" si="16"/>
        <v>0</v>
      </c>
      <c r="S158" s="19" t="s">
        <v>212</v>
      </c>
    </row>
    <row r="159" spans="1:31" ht="72.75" customHeight="1" x14ac:dyDescent="0.25">
      <c r="A159" s="28" t="s">
        <v>8</v>
      </c>
      <c r="B159" s="3" t="s">
        <v>258</v>
      </c>
      <c r="C159" s="4" t="s">
        <v>73</v>
      </c>
      <c r="D159" s="3" t="s">
        <v>3</v>
      </c>
      <c r="E159" s="25">
        <f>SUM(F159:R159)</f>
        <v>0</v>
      </c>
      <c r="F159" s="64">
        <v>0</v>
      </c>
      <c r="G159" s="65"/>
      <c r="H159" s="65"/>
      <c r="I159" s="65"/>
      <c r="J159" s="66"/>
      <c r="K159" s="64">
        <v>0</v>
      </c>
      <c r="L159" s="65"/>
      <c r="M159" s="65"/>
      <c r="N159" s="65"/>
      <c r="O159" s="66"/>
      <c r="P159" s="25">
        <v>0</v>
      </c>
      <c r="Q159" s="25">
        <v>0</v>
      </c>
      <c r="R159" s="25">
        <v>0</v>
      </c>
      <c r="S159" s="26" t="s">
        <v>105</v>
      </c>
    </row>
    <row r="160" spans="1:31" ht="19.5" customHeight="1" x14ac:dyDescent="0.25">
      <c r="A160" s="80"/>
      <c r="B160" s="83" t="s">
        <v>259</v>
      </c>
      <c r="C160" s="93" t="s">
        <v>212</v>
      </c>
      <c r="D160" s="72" t="s">
        <v>212</v>
      </c>
      <c r="E160" s="86" t="s">
        <v>149</v>
      </c>
      <c r="F160" s="89">
        <v>2023</v>
      </c>
      <c r="G160" s="64" t="s">
        <v>154</v>
      </c>
      <c r="H160" s="65"/>
      <c r="I160" s="65"/>
      <c r="J160" s="66"/>
      <c r="K160" s="70" t="s">
        <v>7</v>
      </c>
      <c r="L160" s="64" t="s">
        <v>154</v>
      </c>
      <c r="M160" s="65"/>
      <c r="N160" s="65"/>
      <c r="O160" s="66"/>
      <c r="P160" s="70" t="s">
        <v>69</v>
      </c>
      <c r="Q160" s="70" t="s">
        <v>70</v>
      </c>
      <c r="R160" s="70" t="s">
        <v>71</v>
      </c>
      <c r="S160" s="72" t="s">
        <v>212</v>
      </c>
    </row>
    <row r="161" spans="1:19" ht="21" customHeight="1" x14ac:dyDescent="0.25">
      <c r="A161" s="81"/>
      <c r="B161" s="84"/>
      <c r="C161" s="94"/>
      <c r="D161" s="73"/>
      <c r="E161" s="87"/>
      <c r="F161" s="90"/>
      <c r="G161" s="25" t="s">
        <v>150</v>
      </c>
      <c r="H161" s="25" t="s">
        <v>151</v>
      </c>
      <c r="I161" s="25" t="s">
        <v>152</v>
      </c>
      <c r="J161" s="25" t="s">
        <v>153</v>
      </c>
      <c r="K161" s="71"/>
      <c r="L161" s="63" t="s">
        <v>150</v>
      </c>
      <c r="M161" s="63" t="s">
        <v>151</v>
      </c>
      <c r="N161" s="63" t="s">
        <v>152</v>
      </c>
      <c r="O161" s="63" t="s">
        <v>153</v>
      </c>
      <c r="P161" s="71"/>
      <c r="Q161" s="71"/>
      <c r="R161" s="71"/>
      <c r="S161" s="73"/>
    </row>
    <row r="162" spans="1:19" ht="17.25" customHeight="1" x14ac:dyDescent="0.25">
      <c r="A162" s="82"/>
      <c r="B162" s="85"/>
      <c r="C162" s="95"/>
      <c r="D162" s="74"/>
      <c r="E162" s="6" t="s">
        <v>244</v>
      </c>
      <c r="F162" s="6" t="s">
        <v>244</v>
      </c>
      <c r="G162" s="6">
        <v>99.85</v>
      </c>
      <c r="H162" s="6">
        <v>99.85</v>
      </c>
      <c r="I162" s="6">
        <v>99.85</v>
      </c>
      <c r="J162" s="6">
        <v>99.85</v>
      </c>
      <c r="K162" s="6" t="s">
        <v>244</v>
      </c>
      <c r="L162" s="6" t="s">
        <v>244</v>
      </c>
      <c r="M162" s="6" t="s">
        <v>244</v>
      </c>
      <c r="N162" s="6" t="s">
        <v>244</v>
      </c>
      <c r="O162" s="6" t="s">
        <v>244</v>
      </c>
      <c r="P162" s="6" t="s">
        <v>244</v>
      </c>
      <c r="Q162" s="6" t="s">
        <v>244</v>
      </c>
      <c r="R162" s="6" t="s">
        <v>244</v>
      </c>
      <c r="S162" s="74"/>
    </row>
    <row r="163" spans="1:19" ht="71.25" customHeight="1" x14ac:dyDescent="0.25">
      <c r="A163" s="21" t="s">
        <v>9</v>
      </c>
      <c r="B163" s="3" t="s">
        <v>260</v>
      </c>
      <c r="C163" s="4" t="s">
        <v>73</v>
      </c>
      <c r="D163" s="3" t="s">
        <v>3</v>
      </c>
      <c r="E163" s="25">
        <f>SUM(F163:R163)</f>
        <v>0</v>
      </c>
      <c r="F163" s="64">
        <v>0</v>
      </c>
      <c r="G163" s="65"/>
      <c r="H163" s="65"/>
      <c r="I163" s="65"/>
      <c r="J163" s="66"/>
      <c r="K163" s="64">
        <v>0</v>
      </c>
      <c r="L163" s="65"/>
      <c r="M163" s="65"/>
      <c r="N163" s="65"/>
      <c r="O163" s="66"/>
      <c r="P163" s="25">
        <v>0</v>
      </c>
      <c r="Q163" s="25">
        <v>0</v>
      </c>
      <c r="R163" s="25">
        <v>0</v>
      </c>
      <c r="S163" s="26" t="s">
        <v>105</v>
      </c>
    </row>
    <row r="164" spans="1:19" ht="20.25" customHeight="1" x14ac:dyDescent="0.25">
      <c r="A164" s="80"/>
      <c r="B164" s="108" t="s">
        <v>261</v>
      </c>
      <c r="C164" s="93" t="s">
        <v>212</v>
      </c>
      <c r="D164" s="72" t="s">
        <v>212</v>
      </c>
      <c r="E164" s="86" t="s">
        <v>149</v>
      </c>
      <c r="F164" s="89">
        <v>2023</v>
      </c>
      <c r="G164" s="64" t="s">
        <v>154</v>
      </c>
      <c r="H164" s="65"/>
      <c r="I164" s="65"/>
      <c r="J164" s="66"/>
      <c r="K164" s="70" t="s">
        <v>7</v>
      </c>
      <c r="L164" s="64" t="s">
        <v>154</v>
      </c>
      <c r="M164" s="65"/>
      <c r="N164" s="65"/>
      <c r="O164" s="66"/>
      <c r="P164" s="70" t="s">
        <v>69</v>
      </c>
      <c r="Q164" s="70" t="s">
        <v>70</v>
      </c>
      <c r="R164" s="70" t="s">
        <v>71</v>
      </c>
      <c r="S164" s="72" t="s">
        <v>212</v>
      </c>
    </row>
    <row r="165" spans="1:19" ht="19.5" customHeight="1" x14ac:dyDescent="0.25">
      <c r="A165" s="81"/>
      <c r="B165" s="109"/>
      <c r="C165" s="94"/>
      <c r="D165" s="73"/>
      <c r="E165" s="87"/>
      <c r="F165" s="90"/>
      <c r="G165" s="25" t="s">
        <v>150</v>
      </c>
      <c r="H165" s="25" t="s">
        <v>151</v>
      </c>
      <c r="I165" s="25" t="s">
        <v>152</v>
      </c>
      <c r="J165" s="25" t="s">
        <v>153</v>
      </c>
      <c r="K165" s="71"/>
      <c r="L165" s="63" t="s">
        <v>150</v>
      </c>
      <c r="M165" s="63" t="s">
        <v>151</v>
      </c>
      <c r="N165" s="63" t="s">
        <v>152</v>
      </c>
      <c r="O165" s="63" t="s">
        <v>153</v>
      </c>
      <c r="P165" s="71"/>
      <c r="Q165" s="71"/>
      <c r="R165" s="71"/>
      <c r="S165" s="74"/>
    </row>
    <row r="166" spans="1:19" ht="19.5" customHeight="1" x14ac:dyDescent="0.25">
      <c r="A166" s="82"/>
      <c r="B166" s="110"/>
      <c r="C166" s="95"/>
      <c r="D166" s="74"/>
      <c r="E166" s="6">
        <f>(F166+K166+P166+Q166+R166)/5</f>
        <v>98.77000000000001</v>
      </c>
      <c r="F166" s="14">
        <v>99.85</v>
      </c>
      <c r="G166" s="40"/>
      <c r="H166" s="40"/>
      <c r="I166" s="40"/>
      <c r="J166" s="41"/>
      <c r="K166" s="6">
        <v>98.5</v>
      </c>
      <c r="L166" s="6">
        <v>98.5</v>
      </c>
      <c r="M166" s="6">
        <v>98.5</v>
      </c>
      <c r="N166" s="6">
        <v>98.5</v>
      </c>
      <c r="O166" s="6">
        <v>98.5</v>
      </c>
      <c r="P166" s="6">
        <v>98.5</v>
      </c>
      <c r="Q166" s="6">
        <v>98.5</v>
      </c>
      <c r="R166" s="6">
        <v>98.5</v>
      </c>
      <c r="S166" s="20"/>
    </row>
    <row r="167" spans="1:19" ht="64.5" customHeight="1" x14ac:dyDescent="0.25">
      <c r="A167" s="112" t="s">
        <v>20</v>
      </c>
      <c r="B167" s="98" t="s">
        <v>173</v>
      </c>
      <c r="C167" s="98" t="s">
        <v>73</v>
      </c>
      <c r="D167" s="3" t="s">
        <v>3</v>
      </c>
      <c r="E167" s="25">
        <f>SUM(F167:R167)</f>
        <v>2633.5958099999998</v>
      </c>
      <c r="F167" s="64">
        <f>F169</f>
        <v>469.53080999999997</v>
      </c>
      <c r="G167" s="65"/>
      <c r="H167" s="65"/>
      <c r="I167" s="65"/>
      <c r="J167" s="66"/>
      <c r="K167" s="64">
        <f>K169</f>
        <v>667.06500000000005</v>
      </c>
      <c r="L167" s="65"/>
      <c r="M167" s="65"/>
      <c r="N167" s="65"/>
      <c r="O167" s="66"/>
      <c r="P167" s="25">
        <f t="shared" ref="P167:R167" si="17">P169</f>
        <v>499</v>
      </c>
      <c r="Q167" s="25">
        <f t="shared" si="17"/>
        <v>499</v>
      </c>
      <c r="R167" s="25">
        <f t="shared" si="17"/>
        <v>499</v>
      </c>
      <c r="S167" s="72" t="s">
        <v>212</v>
      </c>
    </row>
    <row r="168" spans="1:19" ht="71.25" customHeight="1" x14ac:dyDescent="0.25">
      <c r="A168" s="113"/>
      <c r="B168" s="98"/>
      <c r="C168" s="111"/>
      <c r="D168" s="3" t="s">
        <v>24</v>
      </c>
      <c r="E168" s="92" t="s">
        <v>123</v>
      </c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74"/>
    </row>
    <row r="169" spans="1:19" ht="102.75" customHeight="1" x14ac:dyDescent="0.25">
      <c r="A169" s="105" t="s">
        <v>12</v>
      </c>
      <c r="B169" s="98" t="s">
        <v>174</v>
      </c>
      <c r="C169" s="96" t="s">
        <v>73</v>
      </c>
      <c r="D169" s="3" t="s">
        <v>3</v>
      </c>
      <c r="E169" s="25">
        <f>SUM(F169:R169)</f>
        <v>2633.5958099999998</v>
      </c>
      <c r="F169" s="64">
        <v>469.53080999999997</v>
      </c>
      <c r="G169" s="65"/>
      <c r="H169" s="65"/>
      <c r="I169" s="65"/>
      <c r="J169" s="66"/>
      <c r="K169" s="64">
        <f>499+168.065</f>
        <v>667.06500000000005</v>
      </c>
      <c r="L169" s="65"/>
      <c r="M169" s="65"/>
      <c r="N169" s="65"/>
      <c r="O169" s="66"/>
      <c r="P169" s="25">
        <v>499</v>
      </c>
      <c r="Q169" s="25">
        <v>499</v>
      </c>
      <c r="R169" s="25">
        <v>499</v>
      </c>
      <c r="S169" s="26" t="s">
        <v>135</v>
      </c>
    </row>
    <row r="170" spans="1:19" ht="72" customHeight="1" x14ac:dyDescent="0.25">
      <c r="A170" s="105"/>
      <c r="B170" s="98"/>
      <c r="C170" s="96"/>
      <c r="D170" s="3" t="s">
        <v>24</v>
      </c>
      <c r="E170" s="92" t="s">
        <v>123</v>
      </c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26" t="s">
        <v>122</v>
      </c>
    </row>
    <row r="171" spans="1:19" ht="21.75" customHeight="1" x14ac:dyDescent="0.25">
      <c r="A171" s="80"/>
      <c r="B171" s="83" t="s">
        <v>175</v>
      </c>
      <c r="C171" s="93" t="s">
        <v>212</v>
      </c>
      <c r="D171" s="72" t="s">
        <v>212</v>
      </c>
      <c r="E171" s="86" t="s">
        <v>149</v>
      </c>
      <c r="F171" s="89">
        <v>2023</v>
      </c>
      <c r="G171" s="64" t="s">
        <v>154</v>
      </c>
      <c r="H171" s="65"/>
      <c r="I171" s="65"/>
      <c r="J171" s="66"/>
      <c r="K171" s="70" t="s">
        <v>7</v>
      </c>
      <c r="L171" s="64" t="s">
        <v>154</v>
      </c>
      <c r="M171" s="65"/>
      <c r="N171" s="65"/>
      <c r="O171" s="66"/>
      <c r="P171" s="70" t="s">
        <v>69</v>
      </c>
      <c r="Q171" s="70" t="s">
        <v>70</v>
      </c>
      <c r="R171" s="70" t="s">
        <v>71</v>
      </c>
      <c r="S171" s="72" t="s">
        <v>212</v>
      </c>
    </row>
    <row r="172" spans="1:19" ht="18.75" customHeight="1" x14ac:dyDescent="0.25">
      <c r="A172" s="81"/>
      <c r="B172" s="84"/>
      <c r="C172" s="94"/>
      <c r="D172" s="73"/>
      <c r="E172" s="87"/>
      <c r="F172" s="90"/>
      <c r="G172" s="25" t="s">
        <v>150</v>
      </c>
      <c r="H172" s="25" t="s">
        <v>151</v>
      </c>
      <c r="I172" s="25" t="s">
        <v>152</v>
      </c>
      <c r="J172" s="25" t="s">
        <v>153</v>
      </c>
      <c r="K172" s="71"/>
      <c r="L172" s="63" t="s">
        <v>150</v>
      </c>
      <c r="M172" s="63" t="s">
        <v>151</v>
      </c>
      <c r="N172" s="63" t="s">
        <v>152</v>
      </c>
      <c r="O172" s="63" t="s">
        <v>153</v>
      </c>
      <c r="P172" s="71"/>
      <c r="Q172" s="71"/>
      <c r="R172" s="71"/>
      <c r="S172" s="73"/>
    </row>
    <row r="173" spans="1:19" ht="59.25" customHeight="1" x14ac:dyDescent="0.25">
      <c r="A173" s="82"/>
      <c r="B173" s="85"/>
      <c r="C173" s="95"/>
      <c r="D173" s="74"/>
      <c r="E173" s="2">
        <f>F173+R173+Q173+P173+K173</f>
        <v>22665</v>
      </c>
      <c r="F173" s="2">
        <f>SUM(G173:H173)</f>
        <v>17945</v>
      </c>
      <c r="G173" s="2">
        <v>445</v>
      </c>
      <c r="H173" s="2">
        <v>17500</v>
      </c>
      <c r="I173" s="2">
        <v>0</v>
      </c>
      <c r="J173" s="2">
        <v>0</v>
      </c>
      <c r="K173" s="2">
        <f>O173</f>
        <v>1180</v>
      </c>
      <c r="L173" s="2">
        <v>1180</v>
      </c>
      <c r="M173" s="2">
        <v>1180</v>
      </c>
      <c r="N173" s="2">
        <v>1180</v>
      </c>
      <c r="O173" s="2">
        <v>1180</v>
      </c>
      <c r="P173" s="2">
        <v>1180</v>
      </c>
      <c r="Q173" s="2">
        <v>1180</v>
      </c>
      <c r="R173" s="2">
        <v>1180</v>
      </c>
      <c r="S173" s="74"/>
    </row>
    <row r="174" spans="1:19" ht="21.75" customHeight="1" x14ac:dyDescent="0.25">
      <c r="A174" s="105" t="s">
        <v>13</v>
      </c>
      <c r="B174" s="98" t="s">
        <v>262</v>
      </c>
      <c r="C174" s="96" t="s">
        <v>73</v>
      </c>
      <c r="D174" s="42" t="s">
        <v>106</v>
      </c>
      <c r="E174" s="25">
        <f>SUM(F174:R174)</f>
        <v>3169.6927999999998</v>
      </c>
      <c r="F174" s="64">
        <f>F176</f>
        <v>633.69280000000003</v>
      </c>
      <c r="G174" s="65"/>
      <c r="H174" s="65"/>
      <c r="I174" s="65"/>
      <c r="J174" s="66"/>
      <c r="K174" s="64">
        <f>K176</f>
        <v>634</v>
      </c>
      <c r="L174" s="65"/>
      <c r="M174" s="65"/>
      <c r="N174" s="65"/>
      <c r="O174" s="66"/>
      <c r="P174" s="25">
        <f t="shared" ref="P174:R174" si="18">P176</f>
        <v>634</v>
      </c>
      <c r="Q174" s="25">
        <f t="shared" si="18"/>
        <v>634</v>
      </c>
      <c r="R174" s="25">
        <f t="shared" si="18"/>
        <v>634</v>
      </c>
      <c r="S174" s="72" t="s">
        <v>212</v>
      </c>
    </row>
    <row r="175" spans="1:19" ht="50.25" customHeight="1" x14ac:dyDescent="0.25">
      <c r="A175" s="105"/>
      <c r="B175" s="98"/>
      <c r="C175" s="96"/>
      <c r="D175" s="3" t="s">
        <v>21</v>
      </c>
      <c r="E175" s="97" t="s">
        <v>107</v>
      </c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73"/>
    </row>
    <row r="176" spans="1:19" ht="67.5" customHeight="1" x14ac:dyDescent="0.25">
      <c r="A176" s="105"/>
      <c r="B176" s="98"/>
      <c r="C176" s="96"/>
      <c r="D176" s="3" t="s">
        <v>3</v>
      </c>
      <c r="E176" s="25">
        <f>SUM(F176:R176)</f>
        <v>3169.6927999999998</v>
      </c>
      <c r="F176" s="64">
        <f>SUM(F179,F183,F187,F191)</f>
        <v>633.69280000000003</v>
      </c>
      <c r="G176" s="65"/>
      <c r="H176" s="65"/>
      <c r="I176" s="65"/>
      <c r="J176" s="66"/>
      <c r="K176" s="64">
        <f>SUM(K179,K183,K187,K191)</f>
        <v>634</v>
      </c>
      <c r="L176" s="65"/>
      <c r="M176" s="65"/>
      <c r="N176" s="65"/>
      <c r="O176" s="66"/>
      <c r="P176" s="25">
        <f>SUM(P179,P183,P187,P191)</f>
        <v>634</v>
      </c>
      <c r="Q176" s="25">
        <f>SUM(Q179,Q183,Q187,Q191)</f>
        <v>634</v>
      </c>
      <c r="R176" s="25">
        <f>SUM(R179,R183,R187,R191)</f>
        <v>634</v>
      </c>
      <c r="S176" s="74"/>
    </row>
    <row r="177" spans="1:19" ht="17.25" customHeight="1" x14ac:dyDescent="0.25">
      <c r="A177" s="105" t="s">
        <v>14</v>
      </c>
      <c r="B177" s="98" t="s">
        <v>176</v>
      </c>
      <c r="C177" s="96" t="s">
        <v>73</v>
      </c>
      <c r="D177" s="42" t="s">
        <v>106</v>
      </c>
      <c r="E177" s="25">
        <f>SUM(F177:R177)</f>
        <v>2995.1927999999998</v>
      </c>
      <c r="F177" s="64">
        <f>SUM(F179)</f>
        <v>599.19280000000003</v>
      </c>
      <c r="G177" s="65"/>
      <c r="H177" s="65"/>
      <c r="I177" s="65"/>
      <c r="J177" s="66"/>
      <c r="K177" s="64">
        <f>SUM(K179)</f>
        <v>599</v>
      </c>
      <c r="L177" s="65"/>
      <c r="M177" s="65"/>
      <c r="N177" s="65"/>
      <c r="O177" s="66"/>
      <c r="P177" s="25">
        <f t="shared" ref="P177:R177" si="19">SUM(P179)</f>
        <v>599</v>
      </c>
      <c r="Q177" s="25">
        <f t="shared" si="19"/>
        <v>599</v>
      </c>
      <c r="R177" s="25">
        <f t="shared" si="19"/>
        <v>599</v>
      </c>
      <c r="S177" s="26"/>
    </row>
    <row r="178" spans="1:19" ht="48" customHeight="1" x14ac:dyDescent="0.25">
      <c r="A178" s="105"/>
      <c r="B178" s="98"/>
      <c r="C178" s="96"/>
      <c r="D178" s="3" t="s">
        <v>21</v>
      </c>
      <c r="E178" s="97" t="s">
        <v>107</v>
      </c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26" t="s">
        <v>134</v>
      </c>
    </row>
    <row r="179" spans="1:19" ht="48.75" customHeight="1" x14ac:dyDescent="0.25">
      <c r="A179" s="105"/>
      <c r="B179" s="98"/>
      <c r="C179" s="96"/>
      <c r="D179" s="3" t="s">
        <v>3</v>
      </c>
      <c r="E179" s="25">
        <f>SUM(F179:R179)</f>
        <v>2995.1927999999998</v>
      </c>
      <c r="F179" s="64">
        <v>599.19280000000003</v>
      </c>
      <c r="G179" s="65"/>
      <c r="H179" s="65"/>
      <c r="I179" s="65"/>
      <c r="J179" s="66"/>
      <c r="K179" s="64">
        <v>599</v>
      </c>
      <c r="L179" s="65"/>
      <c r="M179" s="65"/>
      <c r="N179" s="65"/>
      <c r="O179" s="66"/>
      <c r="P179" s="25">
        <v>599</v>
      </c>
      <c r="Q179" s="25">
        <v>599</v>
      </c>
      <c r="R179" s="25">
        <v>599</v>
      </c>
      <c r="S179" s="26" t="s">
        <v>54</v>
      </c>
    </row>
    <row r="180" spans="1:19" ht="20.25" customHeight="1" x14ac:dyDescent="0.25">
      <c r="A180" s="80"/>
      <c r="B180" s="83" t="s">
        <v>289</v>
      </c>
      <c r="C180" s="93" t="s">
        <v>212</v>
      </c>
      <c r="D180" s="72" t="s">
        <v>212</v>
      </c>
      <c r="E180" s="86" t="s">
        <v>149</v>
      </c>
      <c r="F180" s="89">
        <v>2023</v>
      </c>
      <c r="G180" s="64" t="s">
        <v>154</v>
      </c>
      <c r="H180" s="65"/>
      <c r="I180" s="65"/>
      <c r="J180" s="66"/>
      <c r="K180" s="70" t="s">
        <v>7</v>
      </c>
      <c r="L180" s="64" t="s">
        <v>154</v>
      </c>
      <c r="M180" s="65"/>
      <c r="N180" s="65"/>
      <c r="O180" s="66"/>
      <c r="P180" s="70" t="s">
        <v>69</v>
      </c>
      <c r="Q180" s="70" t="s">
        <v>70</v>
      </c>
      <c r="R180" s="70" t="s">
        <v>71</v>
      </c>
      <c r="S180" s="72" t="s">
        <v>212</v>
      </c>
    </row>
    <row r="181" spans="1:19" ht="24" customHeight="1" x14ac:dyDescent="0.25">
      <c r="A181" s="81"/>
      <c r="B181" s="84"/>
      <c r="C181" s="94"/>
      <c r="D181" s="73"/>
      <c r="E181" s="87"/>
      <c r="F181" s="90"/>
      <c r="G181" s="25" t="s">
        <v>150</v>
      </c>
      <c r="H181" s="25" t="s">
        <v>151</v>
      </c>
      <c r="I181" s="25" t="s">
        <v>152</v>
      </c>
      <c r="J181" s="25" t="s">
        <v>153</v>
      </c>
      <c r="K181" s="71"/>
      <c r="L181" s="63" t="s">
        <v>150</v>
      </c>
      <c r="M181" s="63" t="s">
        <v>151</v>
      </c>
      <c r="N181" s="63" t="s">
        <v>152</v>
      </c>
      <c r="O181" s="63" t="s">
        <v>153</v>
      </c>
      <c r="P181" s="71"/>
      <c r="Q181" s="71"/>
      <c r="R181" s="71"/>
      <c r="S181" s="73"/>
    </row>
    <row r="182" spans="1:19" ht="37.5" customHeight="1" x14ac:dyDescent="0.25">
      <c r="A182" s="82"/>
      <c r="B182" s="85"/>
      <c r="C182" s="95"/>
      <c r="D182" s="74"/>
      <c r="E182" s="2">
        <f>F182+R182+Q182+P182+K182</f>
        <v>696</v>
      </c>
      <c r="F182" s="2">
        <f>SUM(G182:J182)</f>
        <v>224</v>
      </c>
      <c r="G182" s="2">
        <v>22</v>
      </c>
      <c r="H182" s="2">
        <v>191</v>
      </c>
      <c r="I182" s="2">
        <v>4</v>
      </c>
      <c r="J182" s="2">
        <v>7</v>
      </c>
      <c r="K182" s="2">
        <f>O182</f>
        <v>118</v>
      </c>
      <c r="L182" s="2">
        <v>118</v>
      </c>
      <c r="M182" s="2">
        <v>118</v>
      </c>
      <c r="N182" s="2">
        <v>118</v>
      </c>
      <c r="O182" s="2">
        <v>118</v>
      </c>
      <c r="P182" s="2">
        <v>118</v>
      </c>
      <c r="Q182" s="2">
        <v>118</v>
      </c>
      <c r="R182" s="2">
        <v>118</v>
      </c>
      <c r="S182" s="74"/>
    </row>
    <row r="183" spans="1:19" ht="121.5" customHeight="1" x14ac:dyDescent="0.25">
      <c r="A183" s="28" t="s">
        <v>15</v>
      </c>
      <c r="B183" s="3" t="s">
        <v>177</v>
      </c>
      <c r="C183" s="4" t="s">
        <v>73</v>
      </c>
      <c r="D183" s="3" t="s">
        <v>3</v>
      </c>
      <c r="E183" s="25">
        <f>SUM(F183:R183)</f>
        <v>0</v>
      </c>
      <c r="F183" s="64">
        <v>0</v>
      </c>
      <c r="G183" s="65"/>
      <c r="H183" s="65"/>
      <c r="I183" s="65"/>
      <c r="J183" s="66"/>
      <c r="K183" s="64">
        <v>0</v>
      </c>
      <c r="L183" s="65"/>
      <c r="M183" s="65"/>
      <c r="N183" s="65"/>
      <c r="O183" s="66"/>
      <c r="P183" s="25">
        <v>0</v>
      </c>
      <c r="Q183" s="25">
        <v>0</v>
      </c>
      <c r="R183" s="25">
        <v>0</v>
      </c>
      <c r="S183" s="26" t="s">
        <v>116</v>
      </c>
    </row>
    <row r="184" spans="1:19" ht="18.75" customHeight="1" x14ac:dyDescent="0.25">
      <c r="A184" s="80"/>
      <c r="B184" s="83" t="s">
        <v>178</v>
      </c>
      <c r="C184" s="93" t="s">
        <v>212</v>
      </c>
      <c r="D184" s="72" t="s">
        <v>212</v>
      </c>
      <c r="E184" s="86" t="s">
        <v>149</v>
      </c>
      <c r="F184" s="89">
        <v>2023</v>
      </c>
      <c r="G184" s="64" t="s">
        <v>154</v>
      </c>
      <c r="H184" s="65"/>
      <c r="I184" s="65"/>
      <c r="J184" s="66"/>
      <c r="K184" s="70" t="s">
        <v>7</v>
      </c>
      <c r="L184" s="64" t="s">
        <v>154</v>
      </c>
      <c r="M184" s="65"/>
      <c r="N184" s="65"/>
      <c r="O184" s="66"/>
      <c r="P184" s="70" t="s">
        <v>69</v>
      </c>
      <c r="Q184" s="70" t="s">
        <v>70</v>
      </c>
      <c r="R184" s="70" t="s">
        <v>71</v>
      </c>
      <c r="S184" s="72" t="s">
        <v>212</v>
      </c>
    </row>
    <row r="185" spans="1:19" ht="16.5" customHeight="1" x14ac:dyDescent="0.25">
      <c r="A185" s="81"/>
      <c r="B185" s="84"/>
      <c r="C185" s="94"/>
      <c r="D185" s="73"/>
      <c r="E185" s="87"/>
      <c r="F185" s="90"/>
      <c r="G185" s="25" t="s">
        <v>150</v>
      </c>
      <c r="H185" s="25" t="s">
        <v>151</v>
      </c>
      <c r="I185" s="25" t="s">
        <v>152</v>
      </c>
      <c r="J185" s="25" t="s">
        <v>153</v>
      </c>
      <c r="K185" s="71"/>
      <c r="L185" s="63" t="s">
        <v>150</v>
      </c>
      <c r="M185" s="63" t="s">
        <v>151</v>
      </c>
      <c r="N185" s="63" t="s">
        <v>152</v>
      </c>
      <c r="O185" s="63" t="s">
        <v>153</v>
      </c>
      <c r="P185" s="71"/>
      <c r="Q185" s="71"/>
      <c r="R185" s="71"/>
      <c r="S185" s="73"/>
    </row>
    <row r="186" spans="1:19" ht="15.75" customHeight="1" x14ac:dyDescent="0.25">
      <c r="A186" s="82"/>
      <c r="B186" s="85"/>
      <c r="C186" s="95"/>
      <c r="D186" s="74"/>
      <c r="E186" s="25" t="s">
        <v>22</v>
      </c>
      <c r="F186" s="25" t="s">
        <v>22</v>
      </c>
      <c r="G186" s="25" t="s">
        <v>22</v>
      </c>
      <c r="H186" s="25" t="s">
        <v>22</v>
      </c>
      <c r="I186" s="25" t="s">
        <v>22</v>
      </c>
      <c r="J186" s="25" t="s">
        <v>22</v>
      </c>
      <c r="K186" s="63" t="s">
        <v>22</v>
      </c>
      <c r="L186" s="63" t="s">
        <v>22</v>
      </c>
      <c r="M186" s="63" t="s">
        <v>22</v>
      </c>
      <c r="N186" s="63" t="s">
        <v>22</v>
      </c>
      <c r="O186" s="63" t="s">
        <v>22</v>
      </c>
      <c r="P186" s="25" t="s">
        <v>22</v>
      </c>
      <c r="Q186" s="25" t="s">
        <v>22</v>
      </c>
      <c r="R186" s="25" t="s">
        <v>22</v>
      </c>
      <c r="S186" s="74"/>
    </row>
    <row r="187" spans="1:19" ht="96.75" customHeight="1" x14ac:dyDescent="0.25">
      <c r="A187" s="28" t="s">
        <v>39</v>
      </c>
      <c r="B187" s="3" t="s">
        <v>263</v>
      </c>
      <c r="C187" s="4" t="s">
        <v>73</v>
      </c>
      <c r="D187" s="3" t="s">
        <v>3</v>
      </c>
      <c r="E187" s="25">
        <f>SUM(F187:R187)</f>
        <v>174.5</v>
      </c>
      <c r="F187" s="64">
        <v>34.5</v>
      </c>
      <c r="G187" s="65"/>
      <c r="H187" s="65"/>
      <c r="I187" s="65"/>
      <c r="J187" s="66"/>
      <c r="K187" s="64">
        <v>35</v>
      </c>
      <c r="L187" s="65"/>
      <c r="M187" s="65"/>
      <c r="N187" s="65"/>
      <c r="O187" s="66"/>
      <c r="P187" s="25">
        <v>35</v>
      </c>
      <c r="Q187" s="25">
        <v>35</v>
      </c>
      <c r="R187" s="25">
        <v>35</v>
      </c>
      <c r="S187" s="26" t="s">
        <v>54</v>
      </c>
    </row>
    <row r="188" spans="1:19" ht="15.75" customHeight="1" x14ac:dyDescent="0.25">
      <c r="A188" s="80"/>
      <c r="B188" s="83" t="s">
        <v>264</v>
      </c>
      <c r="C188" s="93" t="s">
        <v>212</v>
      </c>
      <c r="D188" s="72" t="s">
        <v>212</v>
      </c>
      <c r="E188" s="86" t="s">
        <v>149</v>
      </c>
      <c r="F188" s="89">
        <v>2023</v>
      </c>
      <c r="G188" s="64" t="s">
        <v>154</v>
      </c>
      <c r="H188" s="65"/>
      <c r="I188" s="65"/>
      <c r="J188" s="66"/>
      <c r="K188" s="70" t="s">
        <v>7</v>
      </c>
      <c r="L188" s="64" t="s">
        <v>154</v>
      </c>
      <c r="M188" s="65"/>
      <c r="N188" s="65"/>
      <c r="O188" s="66"/>
      <c r="P188" s="70" t="s">
        <v>69</v>
      </c>
      <c r="Q188" s="70" t="s">
        <v>70</v>
      </c>
      <c r="R188" s="70" t="s">
        <v>71</v>
      </c>
      <c r="S188" s="72" t="s">
        <v>212</v>
      </c>
    </row>
    <row r="189" spans="1:19" ht="15.75" customHeight="1" x14ac:dyDescent="0.25">
      <c r="A189" s="81"/>
      <c r="B189" s="84"/>
      <c r="C189" s="94"/>
      <c r="D189" s="73"/>
      <c r="E189" s="87"/>
      <c r="F189" s="90"/>
      <c r="G189" s="25" t="s">
        <v>150</v>
      </c>
      <c r="H189" s="25" t="s">
        <v>151</v>
      </c>
      <c r="I189" s="25" t="s">
        <v>152</v>
      </c>
      <c r="J189" s="25" t="s">
        <v>153</v>
      </c>
      <c r="K189" s="71"/>
      <c r="L189" s="63" t="s">
        <v>150</v>
      </c>
      <c r="M189" s="63" t="s">
        <v>151</v>
      </c>
      <c r="N189" s="63" t="s">
        <v>152</v>
      </c>
      <c r="O189" s="63" t="s">
        <v>153</v>
      </c>
      <c r="P189" s="71"/>
      <c r="Q189" s="71"/>
      <c r="R189" s="71"/>
      <c r="S189" s="73"/>
    </row>
    <row r="190" spans="1:19" ht="18.75" customHeight="1" x14ac:dyDescent="0.25">
      <c r="A190" s="82"/>
      <c r="B190" s="85"/>
      <c r="C190" s="95"/>
      <c r="D190" s="74"/>
      <c r="E190" s="2">
        <f>R190+Q190+P190+K190+F190</f>
        <v>192500</v>
      </c>
      <c r="F190" s="2">
        <f>SUM(G190:J190)</f>
        <v>52500</v>
      </c>
      <c r="G190" s="2">
        <v>0</v>
      </c>
      <c r="H190" s="2">
        <v>17500</v>
      </c>
      <c r="I190" s="2">
        <v>35000</v>
      </c>
      <c r="J190" s="2">
        <v>0</v>
      </c>
      <c r="K190" s="2">
        <f>O190</f>
        <v>35000</v>
      </c>
      <c r="L190" s="2">
        <v>0</v>
      </c>
      <c r="M190" s="2">
        <v>35000</v>
      </c>
      <c r="N190" s="2">
        <v>35000</v>
      </c>
      <c r="O190" s="2">
        <v>35000</v>
      </c>
      <c r="P190" s="2">
        <v>35000</v>
      </c>
      <c r="Q190" s="2">
        <v>35000</v>
      </c>
      <c r="R190" s="2">
        <v>35000</v>
      </c>
      <c r="S190" s="74"/>
    </row>
    <row r="191" spans="1:19" ht="141.75" customHeight="1" x14ac:dyDescent="0.25">
      <c r="A191" s="28" t="s">
        <v>43</v>
      </c>
      <c r="B191" s="3" t="s">
        <v>232</v>
      </c>
      <c r="C191" s="4" t="s">
        <v>73</v>
      </c>
      <c r="D191" s="3" t="s">
        <v>3</v>
      </c>
      <c r="E191" s="25">
        <f>SUM(F191:R191)</f>
        <v>0</v>
      </c>
      <c r="F191" s="64">
        <v>0</v>
      </c>
      <c r="G191" s="65"/>
      <c r="H191" s="65"/>
      <c r="I191" s="65"/>
      <c r="J191" s="66"/>
      <c r="K191" s="64">
        <v>0</v>
      </c>
      <c r="L191" s="65"/>
      <c r="M191" s="65"/>
      <c r="N191" s="65"/>
      <c r="O191" s="66"/>
      <c r="P191" s="25">
        <v>0</v>
      </c>
      <c r="Q191" s="25">
        <v>0</v>
      </c>
      <c r="R191" s="25">
        <v>0</v>
      </c>
      <c r="S191" s="26" t="s">
        <v>117</v>
      </c>
    </row>
    <row r="192" spans="1:19" ht="17.25" customHeight="1" x14ac:dyDescent="0.25">
      <c r="A192" s="80"/>
      <c r="B192" s="83" t="s">
        <v>179</v>
      </c>
      <c r="C192" s="93" t="s">
        <v>212</v>
      </c>
      <c r="D192" s="72" t="s">
        <v>212</v>
      </c>
      <c r="E192" s="86" t="s">
        <v>149</v>
      </c>
      <c r="F192" s="89">
        <v>2023</v>
      </c>
      <c r="G192" s="64" t="s">
        <v>154</v>
      </c>
      <c r="H192" s="65"/>
      <c r="I192" s="65"/>
      <c r="J192" s="66"/>
      <c r="K192" s="70" t="s">
        <v>7</v>
      </c>
      <c r="L192" s="64" t="s">
        <v>154</v>
      </c>
      <c r="M192" s="65"/>
      <c r="N192" s="65"/>
      <c r="O192" s="66"/>
      <c r="P192" s="70" t="s">
        <v>69</v>
      </c>
      <c r="Q192" s="70" t="s">
        <v>70</v>
      </c>
      <c r="R192" s="70" t="s">
        <v>71</v>
      </c>
      <c r="S192" s="72" t="s">
        <v>212</v>
      </c>
    </row>
    <row r="193" spans="1:19" ht="16.5" customHeight="1" x14ac:dyDescent="0.25">
      <c r="A193" s="81"/>
      <c r="B193" s="84"/>
      <c r="C193" s="94"/>
      <c r="D193" s="73"/>
      <c r="E193" s="87"/>
      <c r="F193" s="90"/>
      <c r="G193" s="25" t="s">
        <v>150</v>
      </c>
      <c r="H193" s="25" t="s">
        <v>151</v>
      </c>
      <c r="I193" s="25" t="s">
        <v>152</v>
      </c>
      <c r="J193" s="25" t="s">
        <v>153</v>
      </c>
      <c r="K193" s="71"/>
      <c r="L193" s="63" t="s">
        <v>150</v>
      </c>
      <c r="M193" s="63" t="s">
        <v>151</v>
      </c>
      <c r="N193" s="63" t="s">
        <v>152</v>
      </c>
      <c r="O193" s="63" t="s">
        <v>153</v>
      </c>
      <c r="P193" s="71"/>
      <c r="Q193" s="71"/>
      <c r="R193" s="71"/>
      <c r="S193" s="73"/>
    </row>
    <row r="194" spans="1:19" ht="24" customHeight="1" x14ac:dyDescent="0.25">
      <c r="A194" s="82"/>
      <c r="B194" s="85"/>
      <c r="C194" s="95"/>
      <c r="D194" s="74"/>
      <c r="E194" s="2">
        <f>R194+Q194+P194+K194+F194</f>
        <v>94</v>
      </c>
      <c r="F194" s="2">
        <f>SUM(G194:J194)</f>
        <v>18</v>
      </c>
      <c r="G194" s="2">
        <v>4</v>
      </c>
      <c r="H194" s="2">
        <v>3</v>
      </c>
      <c r="I194" s="2">
        <v>6</v>
      </c>
      <c r="J194" s="2">
        <v>5</v>
      </c>
      <c r="K194" s="2">
        <f>O194</f>
        <v>19</v>
      </c>
      <c r="L194" s="2">
        <v>4</v>
      </c>
      <c r="M194" s="2">
        <v>7</v>
      </c>
      <c r="N194" s="2">
        <v>17</v>
      </c>
      <c r="O194" s="2">
        <v>19</v>
      </c>
      <c r="P194" s="2">
        <v>19</v>
      </c>
      <c r="Q194" s="2">
        <v>19</v>
      </c>
      <c r="R194" s="2">
        <v>19</v>
      </c>
      <c r="S194" s="74"/>
    </row>
    <row r="195" spans="1:19" ht="105.75" customHeight="1" x14ac:dyDescent="0.25">
      <c r="A195" s="28" t="s">
        <v>16</v>
      </c>
      <c r="B195" s="3" t="s">
        <v>82</v>
      </c>
      <c r="C195" s="4" t="s">
        <v>73</v>
      </c>
      <c r="D195" s="3" t="s">
        <v>3</v>
      </c>
      <c r="E195" s="25">
        <f>SUM(F195:R195)</f>
        <v>0</v>
      </c>
      <c r="F195" s="64">
        <v>0</v>
      </c>
      <c r="G195" s="65"/>
      <c r="H195" s="65"/>
      <c r="I195" s="65"/>
      <c r="J195" s="66"/>
      <c r="K195" s="64">
        <v>0</v>
      </c>
      <c r="L195" s="65"/>
      <c r="M195" s="65"/>
      <c r="N195" s="65"/>
      <c r="O195" s="66"/>
      <c r="P195" s="25">
        <v>0</v>
      </c>
      <c r="Q195" s="25">
        <v>0</v>
      </c>
      <c r="R195" s="25">
        <v>0</v>
      </c>
      <c r="S195" s="19" t="s">
        <v>212</v>
      </c>
    </row>
    <row r="196" spans="1:19" ht="91.5" customHeight="1" x14ac:dyDescent="0.25">
      <c r="A196" s="28" t="s">
        <v>17</v>
      </c>
      <c r="B196" s="3" t="s">
        <v>83</v>
      </c>
      <c r="C196" s="4" t="s">
        <v>73</v>
      </c>
      <c r="D196" s="3" t="s">
        <v>3</v>
      </c>
      <c r="E196" s="25">
        <f>SUM(F196:R196)</f>
        <v>0</v>
      </c>
      <c r="F196" s="64">
        <v>0</v>
      </c>
      <c r="G196" s="65"/>
      <c r="H196" s="65"/>
      <c r="I196" s="65"/>
      <c r="J196" s="66"/>
      <c r="K196" s="64">
        <v>0</v>
      </c>
      <c r="L196" s="65"/>
      <c r="M196" s="65"/>
      <c r="N196" s="65"/>
      <c r="O196" s="66"/>
      <c r="P196" s="25">
        <v>0</v>
      </c>
      <c r="Q196" s="25">
        <v>0</v>
      </c>
      <c r="R196" s="25">
        <v>0</v>
      </c>
      <c r="S196" s="26" t="s">
        <v>105</v>
      </c>
    </row>
    <row r="197" spans="1:19" ht="21.75" customHeight="1" x14ac:dyDescent="0.25">
      <c r="A197" s="80"/>
      <c r="B197" s="83" t="s">
        <v>180</v>
      </c>
      <c r="C197" s="93" t="s">
        <v>212</v>
      </c>
      <c r="D197" s="72" t="s">
        <v>212</v>
      </c>
      <c r="E197" s="86" t="s">
        <v>149</v>
      </c>
      <c r="F197" s="89">
        <v>2023</v>
      </c>
      <c r="G197" s="64" t="s">
        <v>154</v>
      </c>
      <c r="H197" s="65"/>
      <c r="I197" s="65"/>
      <c r="J197" s="66"/>
      <c r="K197" s="70" t="s">
        <v>7</v>
      </c>
      <c r="L197" s="64" t="s">
        <v>154</v>
      </c>
      <c r="M197" s="65"/>
      <c r="N197" s="65"/>
      <c r="O197" s="66"/>
      <c r="P197" s="70" t="s">
        <v>69</v>
      </c>
      <c r="Q197" s="70" t="s">
        <v>70</v>
      </c>
      <c r="R197" s="70" t="s">
        <v>71</v>
      </c>
      <c r="S197" s="72" t="s">
        <v>212</v>
      </c>
    </row>
    <row r="198" spans="1:19" ht="27.75" customHeight="1" x14ac:dyDescent="0.25">
      <c r="A198" s="81"/>
      <c r="B198" s="84"/>
      <c r="C198" s="94"/>
      <c r="D198" s="73"/>
      <c r="E198" s="87"/>
      <c r="F198" s="90"/>
      <c r="G198" s="25" t="s">
        <v>150</v>
      </c>
      <c r="H198" s="25" t="s">
        <v>151</v>
      </c>
      <c r="I198" s="25" t="s">
        <v>152</v>
      </c>
      <c r="J198" s="25" t="s">
        <v>153</v>
      </c>
      <c r="K198" s="71"/>
      <c r="L198" s="63" t="s">
        <v>150</v>
      </c>
      <c r="M198" s="63" t="s">
        <v>151</v>
      </c>
      <c r="N198" s="63" t="s">
        <v>152</v>
      </c>
      <c r="O198" s="63" t="s">
        <v>153</v>
      </c>
      <c r="P198" s="71"/>
      <c r="Q198" s="71"/>
      <c r="R198" s="71"/>
      <c r="S198" s="73"/>
    </row>
    <row r="199" spans="1:19" ht="74.25" customHeight="1" x14ac:dyDescent="0.25">
      <c r="A199" s="82"/>
      <c r="B199" s="85"/>
      <c r="C199" s="95"/>
      <c r="D199" s="74"/>
      <c r="E199" s="25" t="s">
        <v>22</v>
      </c>
      <c r="F199" s="25" t="s">
        <v>22</v>
      </c>
      <c r="G199" s="25" t="s">
        <v>22</v>
      </c>
      <c r="H199" s="25" t="s">
        <v>22</v>
      </c>
      <c r="I199" s="25" t="s">
        <v>22</v>
      </c>
      <c r="J199" s="25" t="s">
        <v>22</v>
      </c>
      <c r="K199" s="63" t="s">
        <v>22</v>
      </c>
      <c r="L199" s="63" t="s">
        <v>22</v>
      </c>
      <c r="M199" s="63" t="s">
        <v>22</v>
      </c>
      <c r="N199" s="63" t="s">
        <v>22</v>
      </c>
      <c r="O199" s="63" t="s">
        <v>22</v>
      </c>
      <c r="P199" s="25" t="s">
        <v>22</v>
      </c>
      <c r="Q199" s="25" t="s">
        <v>22</v>
      </c>
      <c r="R199" s="25" t="s">
        <v>22</v>
      </c>
      <c r="S199" s="74"/>
    </row>
    <row r="200" spans="1:19" ht="57.75" customHeight="1" x14ac:dyDescent="0.25">
      <c r="A200" s="106" t="s">
        <v>18</v>
      </c>
      <c r="B200" s="83" t="s">
        <v>265</v>
      </c>
      <c r="C200" s="93" t="s">
        <v>73</v>
      </c>
      <c r="D200" s="3" t="s">
        <v>21</v>
      </c>
      <c r="E200" s="103" t="s">
        <v>118</v>
      </c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72" t="s">
        <v>212</v>
      </c>
    </row>
    <row r="201" spans="1:19" ht="68.25" customHeight="1" x14ac:dyDescent="0.25">
      <c r="A201" s="107"/>
      <c r="B201" s="85"/>
      <c r="C201" s="95"/>
      <c r="D201" s="3" t="s">
        <v>3</v>
      </c>
      <c r="E201" s="91" t="s">
        <v>275</v>
      </c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74"/>
    </row>
    <row r="202" spans="1:19" ht="45" customHeight="1" x14ac:dyDescent="0.25">
      <c r="A202" s="106" t="s">
        <v>19</v>
      </c>
      <c r="B202" s="83" t="s">
        <v>266</v>
      </c>
      <c r="C202" s="93" t="s">
        <v>73</v>
      </c>
      <c r="D202" s="3" t="s">
        <v>21</v>
      </c>
      <c r="E202" s="103" t="s">
        <v>118</v>
      </c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26" t="s">
        <v>119</v>
      </c>
    </row>
    <row r="203" spans="1:19" ht="48" customHeight="1" x14ac:dyDescent="0.25">
      <c r="A203" s="107"/>
      <c r="B203" s="85"/>
      <c r="C203" s="95"/>
      <c r="D203" s="3" t="s">
        <v>3</v>
      </c>
      <c r="E203" s="91" t="s">
        <v>275</v>
      </c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26" t="s">
        <v>54</v>
      </c>
    </row>
    <row r="204" spans="1:19" ht="19.5" customHeight="1" x14ac:dyDescent="0.25">
      <c r="A204" s="80"/>
      <c r="B204" s="83" t="s">
        <v>225</v>
      </c>
      <c r="C204" s="93" t="s">
        <v>212</v>
      </c>
      <c r="D204" s="72" t="s">
        <v>212</v>
      </c>
      <c r="E204" s="86" t="s">
        <v>149</v>
      </c>
      <c r="F204" s="89">
        <v>2023</v>
      </c>
      <c r="G204" s="64" t="s">
        <v>154</v>
      </c>
      <c r="H204" s="65"/>
      <c r="I204" s="65"/>
      <c r="J204" s="66"/>
      <c r="K204" s="70" t="s">
        <v>7</v>
      </c>
      <c r="L204" s="64" t="s">
        <v>154</v>
      </c>
      <c r="M204" s="65"/>
      <c r="N204" s="65"/>
      <c r="O204" s="66"/>
      <c r="P204" s="70" t="s">
        <v>69</v>
      </c>
      <c r="Q204" s="70" t="s">
        <v>70</v>
      </c>
      <c r="R204" s="70" t="s">
        <v>71</v>
      </c>
      <c r="S204" s="72" t="s">
        <v>212</v>
      </c>
    </row>
    <row r="205" spans="1:19" ht="21" customHeight="1" x14ac:dyDescent="0.25">
      <c r="A205" s="81"/>
      <c r="B205" s="84"/>
      <c r="C205" s="94"/>
      <c r="D205" s="73"/>
      <c r="E205" s="87"/>
      <c r="F205" s="90"/>
      <c r="G205" s="25" t="s">
        <v>150</v>
      </c>
      <c r="H205" s="25" t="s">
        <v>151</v>
      </c>
      <c r="I205" s="25" t="s">
        <v>152</v>
      </c>
      <c r="J205" s="25" t="s">
        <v>153</v>
      </c>
      <c r="K205" s="71"/>
      <c r="L205" s="63" t="s">
        <v>150</v>
      </c>
      <c r="M205" s="63" t="s">
        <v>151</v>
      </c>
      <c r="N205" s="63" t="s">
        <v>152</v>
      </c>
      <c r="O205" s="63" t="s">
        <v>153</v>
      </c>
      <c r="P205" s="71"/>
      <c r="Q205" s="71"/>
      <c r="R205" s="71"/>
      <c r="S205" s="73"/>
    </row>
    <row r="206" spans="1:19" ht="60" customHeight="1" x14ac:dyDescent="0.25">
      <c r="A206" s="82"/>
      <c r="B206" s="85"/>
      <c r="C206" s="95"/>
      <c r="D206" s="74"/>
      <c r="E206" s="2">
        <f>R206+Q206+P206+K206+F206</f>
        <v>5</v>
      </c>
      <c r="F206" s="2">
        <v>1</v>
      </c>
      <c r="G206" s="2" t="s">
        <v>22</v>
      </c>
      <c r="H206" s="2">
        <v>1</v>
      </c>
      <c r="I206" s="2" t="s">
        <v>22</v>
      </c>
      <c r="J206" s="2" t="s">
        <v>22</v>
      </c>
      <c r="K206" s="2">
        <f>O206</f>
        <v>1</v>
      </c>
      <c r="L206" s="2">
        <v>1</v>
      </c>
      <c r="M206" s="2">
        <v>1</v>
      </c>
      <c r="N206" s="2">
        <v>1</v>
      </c>
      <c r="O206" s="2">
        <v>1</v>
      </c>
      <c r="P206" s="2">
        <v>1</v>
      </c>
      <c r="Q206" s="2">
        <v>1</v>
      </c>
      <c r="R206" s="2">
        <v>1</v>
      </c>
      <c r="S206" s="74"/>
    </row>
    <row r="207" spans="1:19" ht="24" customHeight="1" x14ac:dyDescent="0.25">
      <c r="A207" s="142" t="s">
        <v>288</v>
      </c>
      <c r="B207" s="142"/>
      <c r="C207" s="142"/>
      <c r="D207" s="38" t="s">
        <v>35</v>
      </c>
      <c r="E207" s="1">
        <f>SUM(F207:R207)</f>
        <v>5803.2886099999996</v>
      </c>
      <c r="F207" s="67">
        <f>F209</f>
        <v>1103.22361</v>
      </c>
      <c r="G207" s="68"/>
      <c r="H207" s="68"/>
      <c r="I207" s="68"/>
      <c r="J207" s="69"/>
      <c r="K207" s="67">
        <f>K209</f>
        <v>1301.0650000000001</v>
      </c>
      <c r="L207" s="68"/>
      <c r="M207" s="68"/>
      <c r="N207" s="68"/>
      <c r="O207" s="69"/>
      <c r="P207" s="1">
        <f t="shared" ref="P207:R207" si="20">P209</f>
        <v>1133</v>
      </c>
      <c r="Q207" s="1">
        <f t="shared" si="20"/>
        <v>1133</v>
      </c>
      <c r="R207" s="1">
        <f t="shared" si="20"/>
        <v>1133</v>
      </c>
      <c r="S207" s="72" t="s">
        <v>212</v>
      </c>
    </row>
    <row r="208" spans="1:19" ht="60" customHeight="1" x14ac:dyDescent="0.25">
      <c r="A208" s="142"/>
      <c r="B208" s="142"/>
      <c r="C208" s="142"/>
      <c r="D208" s="38" t="s">
        <v>21</v>
      </c>
      <c r="E208" s="88" t="s">
        <v>120</v>
      </c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73"/>
    </row>
    <row r="209" spans="1:19" ht="72" customHeight="1" x14ac:dyDescent="0.25">
      <c r="A209" s="142"/>
      <c r="B209" s="142"/>
      <c r="C209" s="142"/>
      <c r="D209" s="38" t="s">
        <v>3</v>
      </c>
      <c r="E209" s="1">
        <f>SUM(F209:R209)</f>
        <v>5803.2886099999996</v>
      </c>
      <c r="F209" s="67">
        <f>SUM(F158,F167,F176,F195,)</f>
        <v>1103.22361</v>
      </c>
      <c r="G209" s="68"/>
      <c r="H209" s="68"/>
      <c r="I209" s="68"/>
      <c r="J209" s="69"/>
      <c r="K209" s="67">
        <f>SUM(K158,K167,K176,K195)</f>
        <v>1301.0650000000001</v>
      </c>
      <c r="L209" s="68"/>
      <c r="M209" s="68"/>
      <c r="N209" s="68"/>
      <c r="O209" s="69"/>
      <c r="P209" s="1">
        <f>SUM(P158,P167,P176,P195)</f>
        <v>1133</v>
      </c>
      <c r="Q209" s="1">
        <f>SUM(Q158,Q167,Q176,Q195)</f>
        <v>1133</v>
      </c>
      <c r="R209" s="1">
        <f>SUM(R158,R167,R176,R195)</f>
        <v>1133</v>
      </c>
      <c r="S209" s="73"/>
    </row>
    <row r="210" spans="1:19" ht="35.25" customHeight="1" x14ac:dyDescent="0.25">
      <c r="A210" s="142"/>
      <c r="B210" s="142"/>
      <c r="C210" s="142"/>
      <c r="D210" s="38" t="s">
        <v>24</v>
      </c>
      <c r="E210" s="144" t="s">
        <v>123</v>
      </c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74"/>
    </row>
    <row r="211" spans="1:19" ht="24.75" customHeight="1" x14ac:dyDescent="0.25">
      <c r="A211" s="78" t="s">
        <v>215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228" customHeight="1" x14ac:dyDescent="0.25">
      <c r="A212" s="28" t="s">
        <v>94</v>
      </c>
      <c r="B212" s="3" t="s">
        <v>256</v>
      </c>
      <c r="C212" s="4" t="s">
        <v>73</v>
      </c>
      <c r="D212" s="3" t="s">
        <v>3</v>
      </c>
      <c r="E212" s="25">
        <f>SUM(F212:R212)</f>
        <v>91907.509810000003</v>
      </c>
      <c r="F212" s="64">
        <f>SUM(F213,F217)</f>
        <v>19086.983080000002</v>
      </c>
      <c r="G212" s="65"/>
      <c r="H212" s="65"/>
      <c r="I212" s="65"/>
      <c r="J212" s="66"/>
      <c r="K212" s="64">
        <f>SUM(K213,K217)</f>
        <v>18364.526730000001</v>
      </c>
      <c r="L212" s="65"/>
      <c r="M212" s="65"/>
      <c r="N212" s="65"/>
      <c r="O212" s="66"/>
      <c r="P212" s="25">
        <f>SUM(P213,P217)</f>
        <v>18152</v>
      </c>
      <c r="Q212" s="25">
        <f>SUM(Q213,Q217)</f>
        <v>18152</v>
      </c>
      <c r="R212" s="25">
        <f>SUM(R213,R217)</f>
        <v>18152</v>
      </c>
      <c r="S212" s="19" t="s">
        <v>212</v>
      </c>
    </row>
    <row r="213" spans="1:19" ht="54" customHeight="1" x14ac:dyDescent="0.25">
      <c r="A213" s="28" t="s">
        <v>8</v>
      </c>
      <c r="B213" s="3" t="s">
        <v>267</v>
      </c>
      <c r="C213" s="4" t="s">
        <v>73</v>
      </c>
      <c r="D213" s="3" t="s">
        <v>3</v>
      </c>
      <c r="E213" s="25">
        <f>SUM(F213:R213)</f>
        <v>91907.509810000003</v>
      </c>
      <c r="F213" s="64">
        <v>19086.983080000002</v>
      </c>
      <c r="G213" s="65"/>
      <c r="H213" s="65"/>
      <c r="I213" s="65"/>
      <c r="J213" s="66"/>
      <c r="K213" s="64">
        <f>18152+212.52673</f>
        <v>18364.526730000001</v>
      </c>
      <c r="L213" s="65"/>
      <c r="M213" s="65"/>
      <c r="N213" s="65"/>
      <c r="O213" s="66"/>
      <c r="P213" s="25">
        <v>18152</v>
      </c>
      <c r="Q213" s="25">
        <v>18152</v>
      </c>
      <c r="R213" s="25">
        <v>18152</v>
      </c>
      <c r="S213" s="26" t="s">
        <v>54</v>
      </c>
    </row>
    <row r="214" spans="1:19" ht="18" customHeight="1" x14ac:dyDescent="0.25">
      <c r="A214" s="80"/>
      <c r="B214" s="83" t="s">
        <v>181</v>
      </c>
      <c r="C214" s="93" t="s">
        <v>212</v>
      </c>
      <c r="D214" s="72" t="s">
        <v>212</v>
      </c>
      <c r="E214" s="86" t="s">
        <v>149</v>
      </c>
      <c r="F214" s="89">
        <v>2023</v>
      </c>
      <c r="G214" s="64" t="s">
        <v>154</v>
      </c>
      <c r="H214" s="65"/>
      <c r="I214" s="65"/>
      <c r="J214" s="66"/>
      <c r="K214" s="70" t="s">
        <v>7</v>
      </c>
      <c r="L214" s="64" t="s">
        <v>154</v>
      </c>
      <c r="M214" s="65"/>
      <c r="N214" s="65"/>
      <c r="O214" s="66"/>
      <c r="P214" s="70" t="s">
        <v>69</v>
      </c>
      <c r="Q214" s="70" t="s">
        <v>70</v>
      </c>
      <c r="R214" s="70" t="s">
        <v>71</v>
      </c>
      <c r="S214" s="72" t="s">
        <v>212</v>
      </c>
    </row>
    <row r="215" spans="1:19" ht="18.75" customHeight="1" x14ac:dyDescent="0.25">
      <c r="A215" s="81"/>
      <c r="B215" s="84"/>
      <c r="C215" s="94"/>
      <c r="D215" s="73"/>
      <c r="E215" s="87"/>
      <c r="F215" s="90"/>
      <c r="G215" s="25" t="s">
        <v>150</v>
      </c>
      <c r="H215" s="25" t="s">
        <v>151</v>
      </c>
      <c r="I215" s="25" t="s">
        <v>152</v>
      </c>
      <c r="J215" s="25" t="s">
        <v>153</v>
      </c>
      <c r="K215" s="71"/>
      <c r="L215" s="63" t="s">
        <v>150</v>
      </c>
      <c r="M215" s="63" t="s">
        <v>151</v>
      </c>
      <c r="N215" s="63" t="s">
        <v>152</v>
      </c>
      <c r="O215" s="63" t="s">
        <v>153</v>
      </c>
      <c r="P215" s="71"/>
      <c r="Q215" s="71"/>
      <c r="R215" s="71"/>
      <c r="S215" s="73"/>
    </row>
    <row r="216" spans="1:19" ht="21.75" customHeight="1" x14ac:dyDescent="0.25">
      <c r="A216" s="82"/>
      <c r="B216" s="85"/>
      <c r="C216" s="95"/>
      <c r="D216" s="74"/>
      <c r="E216" s="2">
        <v>100</v>
      </c>
      <c r="F216" s="2">
        <v>100</v>
      </c>
      <c r="G216" s="2">
        <v>100</v>
      </c>
      <c r="H216" s="2">
        <v>100</v>
      </c>
      <c r="I216" s="2">
        <v>100</v>
      </c>
      <c r="J216" s="2">
        <v>100</v>
      </c>
      <c r="K216" s="2">
        <v>100</v>
      </c>
      <c r="L216" s="2">
        <v>100</v>
      </c>
      <c r="M216" s="2">
        <v>100</v>
      </c>
      <c r="N216" s="2">
        <v>100</v>
      </c>
      <c r="O216" s="2">
        <v>100</v>
      </c>
      <c r="P216" s="2">
        <v>100</v>
      </c>
      <c r="Q216" s="2">
        <v>100</v>
      </c>
      <c r="R216" s="2">
        <v>100</v>
      </c>
      <c r="S216" s="74"/>
    </row>
    <row r="217" spans="1:19" ht="63" customHeight="1" x14ac:dyDescent="0.25">
      <c r="A217" s="28" t="s">
        <v>9</v>
      </c>
      <c r="B217" s="3" t="s">
        <v>268</v>
      </c>
      <c r="C217" s="4" t="s">
        <v>73</v>
      </c>
      <c r="D217" s="3" t="s">
        <v>3</v>
      </c>
      <c r="E217" s="25">
        <f>SUM(F217:R217)</f>
        <v>0</v>
      </c>
      <c r="F217" s="64">
        <v>0</v>
      </c>
      <c r="G217" s="65"/>
      <c r="H217" s="65"/>
      <c r="I217" s="65"/>
      <c r="J217" s="66"/>
      <c r="K217" s="64">
        <v>0</v>
      </c>
      <c r="L217" s="65"/>
      <c r="M217" s="65"/>
      <c r="N217" s="65"/>
      <c r="O217" s="66"/>
      <c r="P217" s="25">
        <v>0</v>
      </c>
      <c r="Q217" s="25">
        <v>0</v>
      </c>
      <c r="R217" s="25">
        <v>0</v>
      </c>
      <c r="S217" s="26" t="s">
        <v>54</v>
      </c>
    </row>
    <row r="218" spans="1:19" ht="18.75" customHeight="1" x14ac:dyDescent="0.25">
      <c r="A218" s="80"/>
      <c r="B218" s="83" t="s">
        <v>182</v>
      </c>
      <c r="C218" s="93" t="s">
        <v>212</v>
      </c>
      <c r="D218" s="72" t="s">
        <v>212</v>
      </c>
      <c r="E218" s="86" t="s">
        <v>149</v>
      </c>
      <c r="F218" s="89">
        <v>2023</v>
      </c>
      <c r="G218" s="64" t="s">
        <v>154</v>
      </c>
      <c r="H218" s="65"/>
      <c r="I218" s="65"/>
      <c r="J218" s="66"/>
      <c r="K218" s="70" t="s">
        <v>7</v>
      </c>
      <c r="L218" s="64" t="s">
        <v>154</v>
      </c>
      <c r="M218" s="65"/>
      <c r="N218" s="65"/>
      <c r="O218" s="66"/>
      <c r="P218" s="70" t="s">
        <v>69</v>
      </c>
      <c r="Q218" s="70" t="s">
        <v>70</v>
      </c>
      <c r="R218" s="70" t="s">
        <v>71</v>
      </c>
      <c r="S218" s="72" t="s">
        <v>212</v>
      </c>
    </row>
    <row r="219" spans="1:19" ht="16.5" customHeight="1" x14ac:dyDescent="0.25">
      <c r="A219" s="81"/>
      <c r="B219" s="84"/>
      <c r="C219" s="94"/>
      <c r="D219" s="73"/>
      <c r="E219" s="87"/>
      <c r="F219" s="90"/>
      <c r="G219" s="25" t="s">
        <v>150</v>
      </c>
      <c r="H219" s="25" t="s">
        <v>151</v>
      </c>
      <c r="I219" s="25" t="s">
        <v>152</v>
      </c>
      <c r="J219" s="25" t="s">
        <v>153</v>
      </c>
      <c r="K219" s="71"/>
      <c r="L219" s="63" t="s">
        <v>150</v>
      </c>
      <c r="M219" s="63" t="s">
        <v>151</v>
      </c>
      <c r="N219" s="63" t="s">
        <v>152</v>
      </c>
      <c r="O219" s="63" t="s">
        <v>153</v>
      </c>
      <c r="P219" s="71"/>
      <c r="Q219" s="71"/>
      <c r="R219" s="71"/>
      <c r="S219" s="73"/>
    </row>
    <row r="220" spans="1:19" ht="17.25" customHeight="1" x14ac:dyDescent="0.25">
      <c r="A220" s="82"/>
      <c r="B220" s="85"/>
      <c r="C220" s="95"/>
      <c r="D220" s="74"/>
      <c r="E220" s="25" t="s">
        <v>22</v>
      </c>
      <c r="F220" s="25" t="s">
        <v>22</v>
      </c>
      <c r="G220" s="25" t="s">
        <v>22</v>
      </c>
      <c r="H220" s="25" t="s">
        <v>22</v>
      </c>
      <c r="I220" s="25" t="s">
        <v>22</v>
      </c>
      <c r="J220" s="25" t="s">
        <v>22</v>
      </c>
      <c r="K220" s="63" t="s">
        <v>22</v>
      </c>
      <c r="L220" s="63" t="s">
        <v>22</v>
      </c>
      <c r="M220" s="63" t="s">
        <v>22</v>
      </c>
      <c r="N220" s="63" t="s">
        <v>22</v>
      </c>
      <c r="O220" s="63" t="s">
        <v>22</v>
      </c>
      <c r="P220" s="25" t="s">
        <v>22</v>
      </c>
      <c r="Q220" s="25" t="s">
        <v>22</v>
      </c>
      <c r="R220" s="25" t="s">
        <v>22</v>
      </c>
      <c r="S220" s="74"/>
    </row>
    <row r="221" spans="1:19" ht="123.75" customHeight="1" x14ac:dyDescent="0.25">
      <c r="A221" s="28" t="s">
        <v>20</v>
      </c>
      <c r="B221" s="3" t="s">
        <v>224</v>
      </c>
      <c r="C221" s="4" t="s">
        <v>73</v>
      </c>
      <c r="D221" s="3" t="s">
        <v>3</v>
      </c>
      <c r="E221" s="25">
        <f>SUM(F221:R221)</f>
        <v>0</v>
      </c>
      <c r="F221" s="64">
        <f>SUM(F222)</f>
        <v>0</v>
      </c>
      <c r="G221" s="65"/>
      <c r="H221" s="65"/>
      <c r="I221" s="65"/>
      <c r="J221" s="66"/>
      <c r="K221" s="64">
        <f>SUM(K222)</f>
        <v>0</v>
      </c>
      <c r="L221" s="65"/>
      <c r="M221" s="65"/>
      <c r="N221" s="65"/>
      <c r="O221" s="66"/>
      <c r="P221" s="25">
        <f t="shared" ref="P221:R221" si="21">SUM(P222)</f>
        <v>0</v>
      </c>
      <c r="Q221" s="25">
        <f t="shared" si="21"/>
        <v>0</v>
      </c>
      <c r="R221" s="25">
        <f t="shared" si="21"/>
        <v>0</v>
      </c>
      <c r="S221" s="19" t="s">
        <v>212</v>
      </c>
    </row>
    <row r="222" spans="1:19" ht="143.25" customHeight="1" x14ac:dyDescent="0.25">
      <c r="A222" s="28" t="s">
        <v>12</v>
      </c>
      <c r="B222" s="3" t="s">
        <v>269</v>
      </c>
      <c r="C222" s="4" t="s">
        <v>73</v>
      </c>
      <c r="D222" s="3" t="s">
        <v>3</v>
      </c>
      <c r="E222" s="25">
        <f>SUM(F222:R222)</f>
        <v>0</v>
      </c>
      <c r="F222" s="64">
        <v>0</v>
      </c>
      <c r="G222" s="65"/>
      <c r="H222" s="65"/>
      <c r="I222" s="65"/>
      <c r="J222" s="66"/>
      <c r="K222" s="64">
        <v>0</v>
      </c>
      <c r="L222" s="65"/>
      <c r="M222" s="65"/>
      <c r="N222" s="65"/>
      <c r="O222" s="66"/>
      <c r="P222" s="25">
        <v>0</v>
      </c>
      <c r="Q222" s="25">
        <v>0</v>
      </c>
      <c r="R222" s="25">
        <v>0</v>
      </c>
      <c r="S222" s="26" t="s">
        <v>54</v>
      </c>
    </row>
    <row r="223" spans="1:19" ht="22.5" customHeight="1" x14ac:dyDescent="0.25">
      <c r="A223" s="80"/>
      <c r="B223" s="83" t="s">
        <v>248</v>
      </c>
      <c r="C223" s="93" t="s">
        <v>212</v>
      </c>
      <c r="D223" s="72" t="s">
        <v>212</v>
      </c>
      <c r="E223" s="86" t="s">
        <v>149</v>
      </c>
      <c r="F223" s="89">
        <v>2023</v>
      </c>
      <c r="G223" s="64" t="s">
        <v>154</v>
      </c>
      <c r="H223" s="65"/>
      <c r="I223" s="65"/>
      <c r="J223" s="66"/>
      <c r="K223" s="70" t="s">
        <v>7</v>
      </c>
      <c r="L223" s="64" t="s">
        <v>154</v>
      </c>
      <c r="M223" s="65"/>
      <c r="N223" s="65"/>
      <c r="O223" s="66"/>
      <c r="P223" s="70" t="s">
        <v>69</v>
      </c>
      <c r="Q223" s="70" t="s">
        <v>70</v>
      </c>
      <c r="R223" s="70" t="s">
        <v>71</v>
      </c>
      <c r="S223" s="72" t="s">
        <v>212</v>
      </c>
    </row>
    <row r="224" spans="1:19" ht="20.25" customHeight="1" x14ac:dyDescent="0.25">
      <c r="A224" s="81"/>
      <c r="B224" s="84"/>
      <c r="C224" s="94"/>
      <c r="D224" s="73"/>
      <c r="E224" s="87"/>
      <c r="F224" s="90"/>
      <c r="G224" s="25" t="s">
        <v>150</v>
      </c>
      <c r="H224" s="25" t="s">
        <v>151</v>
      </c>
      <c r="I224" s="25" t="s">
        <v>152</v>
      </c>
      <c r="J224" s="25" t="s">
        <v>153</v>
      </c>
      <c r="K224" s="71"/>
      <c r="L224" s="63" t="s">
        <v>150</v>
      </c>
      <c r="M224" s="63" t="s">
        <v>151</v>
      </c>
      <c r="N224" s="63" t="s">
        <v>152</v>
      </c>
      <c r="O224" s="63" t="s">
        <v>153</v>
      </c>
      <c r="P224" s="71"/>
      <c r="Q224" s="71"/>
      <c r="R224" s="71"/>
      <c r="S224" s="73"/>
    </row>
    <row r="225" spans="1:19" ht="54.75" customHeight="1" x14ac:dyDescent="0.25">
      <c r="A225" s="82"/>
      <c r="B225" s="85"/>
      <c r="C225" s="95"/>
      <c r="D225" s="74"/>
      <c r="E225" s="25" t="s">
        <v>22</v>
      </c>
      <c r="F225" s="25" t="s">
        <v>22</v>
      </c>
      <c r="G225" s="25" t="s">
        <v>22</v>
      </c>
      <c r="H225" s="25" t="s">
        <v>22</v>
      </c>
      <c r="I225" s="25" t="s">
        <v>22</v>
      </c>
      <c r="J225" s="25" t="s">
        <v>22</v>
      </c>
      <c r="K225" s="63" t="s">
        <v>22</v>
      </c>
      <c r="L225" s="63" t="s">
        <v>22</v>
      </c>
      <c r="M225" s="63" t="s">
        <v>22</v>
      </c>
      <c r="N225" s="63" t="s">
        <v>22</v>
      </c>
      <c r="O225" s="63" t="s">
        <v>22</v>
      </c>
      <c r="P225" s="25" t="s">
        <v>22</v>
      </c>
      <c r="Q225" s="25" t="s">
        <v>22</v>
      </c>
      <c r="R225" s="25" t="s">
        <v>22</v>
      </c>
      <c r="S225" s="74"/>
    </row>
    <row r="226" spans="1:19" ht="57" customHeight="1" x14ac:dyDescent="0.25">
      <c r="A226" s="105" t="s">
        <v>97</v>
      </c>
      <c r="B226" s="98" t="s">
        <v>183</v>
      </c>
      <c r="C226" s="96" t="s">
        <v>73</v>
      </c>
      <c r="D226" s="3" t="s">
        <v>3</v>
      </c>
      <c r="E226" s="25">
        <f>SUM(F226:R226)</f>
        <v>1087.99</v>
      </c>
      <c r="F226" s="64">
        <f>SUM(F228,F247,F251)</f>
        <v>287.99</v>
      </c>
      <c r="G226" s="65"/>
      <c r="H226" s="65"/>
      <c r="I226" s="65"/>
      <c r="J226" s="66"/>
      <c r="K226" s="64">
        <f>SUM(K228,K247,K251)</f>
        <v>200</v>
      </c>
      <c r="L226" s="65"/>
      <c r="M226" s="65"/>
      <c r="N226" s="65"/>
      <c r="O226" s="66"/>
      <c r="P226" s="25">
        <f>SUM(P228,P247,P251)</f>
        <v>200</v>
      </c>
      <c r="Q226" s="25">
        <f>SUM(Q228,Q247,Q251)</f>
        <v>200</v>
      </c>
      <c r="R226" s="25">
        <f>SUM(R228,R247,R251)</f>
        <v>200</v>
      </c>
      <c r="S226" s="92" t="s">
        <v>212</v>
      </c>
    </row>
    <row r="227" spans="1:19" ht="81" customHeight="1" x14ac:dyDescent="0.25">
      <c r="A227" s="105"/>
      <c r="B227" s="98"/>
      <c r="C227" s="96"/>
      <c r="D227" s="3" t="s">
        <v>24</v>
      </c>
      <c r="E227" s="103" t="s">
        <v>124</v>
      </c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92"/>
    </row>
    <row r="228" spans="1:19" ht="47.25" customHeight="1" x14ac:dyDescent="0.25">
      <c r="A228" s="105" t="s">
        <v>14</v>
      </c>
      <c r="B228" s="98" t="s">
        <v>184</v>
      </c>
      <c r="C228" s="96" t="s">
        <v>73</v>
      </c>
      <c r="D228" s="3" t="s">
        <v>3</v>
      </c>
      <c r="E228" s="25">
        <f>SUM(F228:R228)</f>
        <v>0</v>
      </c>
      <c r="F228" s="64">
        <f>SUM(F230,F235)</f>
        <v>0</v>
      </c>
      <c r="G228" s="65"/>
      <c r="H228" s="65"/>
      <c r="I228" s="65"/>
      <c r="J228" s="66"/>
      <c r="K228" s="64">
        <f>SUM(K230,K235)</f>
        <v>0</v>
      </c>
      <c r="L228" s="65"/>
      <c r="M228" s="65"/>
      <c r="N228" s="65"/>
      <c r="O228" s="66"/>
      <c r="P228" s="25">
        <f>SUM(P230,P235)</f>
        <v>0</v>
      </c>
      <c r="Q228" s="25">
        <f>SUM(Q230,Q235)</f>
        <v>0</v>
      </c>
      <c r="R228" s="25">
        <f>SUM(R230,R235)</f>
        <v>0</v>
      </c>
      <c r="S228" s="98" t="s">
        <v>121</v>
      </c>
    </row>
    <row r="229" spans="1:19" ht="30.75" customHeight="1" x14ac:dyDescent="0.25">
      <c r="A229" s="105"/>
      <c r="B229" s="98"/>
      <c r="C229" s="96"/>
      <c r="D229" s="3" t="s">
        <v>24</v>
      </c>
      <c r="E229" s="103" t="s">
        <v>124</v>
      </c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98"/>
    </row>
    <row r="230" spans="1:19" ht="46.5" hidden="1" customHeight="1" x14ac:dyDescent="0.25">
      <c r="A230" s="106"/>
      <c r="B230" s="83"/>
      <c r="C230" s="93"/>
      <c r="D230" s="3"/>
      <c r="E230" s="25"/>
      <c r="F230" s="64"/>
      <c r="G230" s="65"/>
      <c r="H230" s="65"/>
      <c r="I230" s="65"/>
      <c r="J230" s="66"/>
      <c r="K230" s="64"/>
      <c r="L230" s="65"/>
      <c r="M230" s="65"/>
      <c r="N230" s="65"/>
      <c r="O230" s="66"/>
      <c r="P230" s="25"/>
      <c r="Q230" s="25"/>
      <c r="R230" s="25"/>
      <c r="S230" s="83"/>
    </row>
    <row r="231" spans="1:19" ht="32.25" hidden="1" customHeight="1" x14ac:dyDescent="0.25">
      <c r="A231" s="107"/>
      <c r="B231" s="85"/>
      <c r="C231" s="95"/>
      <c r="D231" s="3"/>
      <c r="E231" s="64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6"/>
      <c r="S231" s="85"/>
    </row>
    <row r="232" spans="1:19" ht="17.25" customHeight="1" x14ac:dyDescent="0.25">
      <c r="A232" s="80"/>
      <c r="B232" s="83" t="s">
        <v>185</v>
      </c>
      <c r="C232" s="93" t="s">
        <v>212</v>
      </c>
      <c r="D232" s="72" t="s">
        <v>212</v>
      </c>
      <c r="E232" s="86" t="s">
        <v>149</v>
      </c>
      <c r="F232" s="89">
        <v>2023</v>
      </c>
      <c r="G232" s="64" t="s">
        <v>154</v>
      </c>
      <c r="H232" s="65"/>
      <c r="I232" s="65"/>
      <c r="J232" s="66"/>
      <c r="K232" s="70" t="s">
        <v>7</v>
      </c>
      <c r="L232" s="64" t="s">
        <v>154</v>
      </c>
      <c r="M232" s="65"/>
      <c r="N232" s="65"/>
      <c r="O232" s="66"/>
      <c r="P232" s="70" t="s">
        <v>69</v>
      </c>
      <c r="Q232" s="70" t="s">
        <v>70</v>
      </c>
      <c r="R232" s="70" t="s">
        <v>71</v>
      </c>
      <c r="S232" s="72" t="s">
        <v>212</v>
      </c>
    </row>
    <row r="233" spans="1:19" ht="15" customHeight="1" x14ac:dyDescent="0.25">
      <c r="A233" s="81"/>
      <c r="B233" s="84"/>
      <c r="C233" s="94"/>
      <c r="D233" s="73"/>
      <c r="E233" s="87"/>
      <c r="F233" s="90"/>
      <c r="G233" s="25" t="s">
        <v>150</v>
      </c>
      <c r="H233" s="25" t="s">
        <v>151</v>
      </c>
      <c r="I233" s="25" t="s">
        <v>152</v>
      </c>
      <c r="J233" s="25" t="s">
        <v>153</v>
      </c>
      <c r="K233" s="71"/>
      <c r="L233" s="63" t="s">
        <v>150</v>
      </c>
      <c r="M233" s="63" t="s">
        <v>151</v>
      </c>
      <c r="N233" s="63" t="s">
        <v>152</v>
      </c>
      <c r="O233" s="63" t="s">
        <v>153</v>
      </c>
      <c r="P233" s="71"/>
      <c r="Q233" s="71"/>
      <c r="R233" s="71"/>
      <c r="S233" s="73"/>
    </row>
    <row r="234" spans="1:19" ht="16.5" customHeight="1" x14ac:dyDescent="0.25">
      <c r="A234" s="82"/>
      <c r="B234" s="85"/>
      <c r="C234" s="95"/>
      <c r="D234" s="74"/>
      <c r="E234" s="2">
        <v>12</v>
      </c>
      <c r="F234" s="2">
        <v>12</v>
      </c>
      <c r="G234" s="2">
        <v>12</v>
      </c>
      <c r="H234" s="2">
        <v>12</v>
      </c>
      <c r="I234" s="2">
        <v>12</v>
      </c>
      <c r="J234" s="2">
        <v>12</v>
      </c>
      <c r="K234" s="2">
        <v>12</v>
      </c>
      <c r="L234" s="2">
        <v>12</v>
      </c>
      <c r="M234" s="2">
        <v>12</v>
      </c>
      <c r="N234" s="2">
        <v>12</v>
      </c>
      <c r="O234" s="2">
        <v>12</v>
      </c>
      <c r="P234" s="2">
        <v>12</v>
      </c>
      <c r="Q234" s="2">
        <v>12</v>
      </c>
      <c r="R234" s="2">
        <v>12</v>
      </c>
      <c r="S234" s="74"/>
    </row>
    <row r="235" spans="1:19" ht="64.5" hidden="1" customHeight="1" x14ac:dyDescent="0.25">
      <c r="A235" s="28"/>
      <c r="B235" s="26"/>
      <c r="C235" s="4"/>
      <c r="D235" s="3"/>
      <c r="E235" s="25"/>
      <c r="F235" s="64"/>
      <c r="G235" s="65"/>
      <c r="H235" s="65"/>
      <c r="I235" s="65"/>
      <c r="J235" s="66"/>
      <c r="K235" s="64"/>
      <c r="L235" s="65"/>
      <c r="M235" s="65"/>
      <c r="N235" s="65"/>
      <c r="O235" s="66"/>
      <c r="P235" s="25"/>
      <c r="Q235" s="25"/>
      <c r="R235" s="25"/>
      <c r="S235" s="26"/>
    </row>
    <row r="236" spans="1:19" ht="18" hidden="1" customHeight="1" x14ac:dyDescent="0.25">
      <c r="A236" s="80"/>
      <c r="B236" s="83"/>
      <c r="C236" s="93"/>
      <c r="D236" s="72"/>
      <c r="E236" s="86"/>
      <c r="F236" s="86"/>
      <c r="G236" s="64"/>
      <c r="H236" s="65"/>
      <c r="I236" s="65"/>
      <c r="J236" s="66"/>
      <c r="K236" s="70"/>
      <c r="L236" s="64"/>
      <c r="M236" s="65"/>
      <c r="N236" s="65"/>
      <c r="O236" s="66"/>
      <c r="P236" s="70"/>
      <c r="Q236" s="70"/>
      <c r="R236" s="70"/>
      <c r="S236" s="72"/>
    </row>
    <row r="237" spans="1:19" ht="18" hidden="1" customHeight="1" x14ac:dyDescent="0.25">
      <c r="A237" s="81"/>
      <c r="B237" s="84"/>
      <c r="C237" s="94"/>
      <c r="D237" s="73"/>
      <c r="E237" s="87"/>
      <c r="F237" s="87"/>
      <c r="G237" s="25"/>
      <c r="H237" s="25"/>
      <c r="I237" s="25"/>
      <c r="J237" s="25"/>
      <c r="K237" s="71"/>
      <c r="L237" s="63"/>
      <c r="M237" s="63"/>
      <c r="N237" s="63"/>
      <c r="O237" s="63"/>
      <c r="P237" s="71"/>
      <c r="Q237" s="71"/>
      <c r="R237" s="71"/>
      <c r="S237" s="73"/>
    </row>
    <row r="238" spans="1:19" ht="25.5" hidden="1" customHeight="1" x14ac:dyDescent="0.25">
      <c r="A238" s="82"/>
      <c r="B238" s="85"/>
      <c r="C238" s="95"/>
      <c r="D238" s="74"/>
      <c r="E238" s="25"/>
      <c r="F238" s="25"/>
      <c r="G238" s="25"/>
      <c r="H238" s="25"/>
      <c r="I238" s="25"/>
      <c r="J238" s="25"/>
      <c r="K238" s="63"/>
      <c r="L238" s="63"/>
      <c r="M238" s="63"/>
      <c r="N238" s="63"/>
      <c r="O238" s="63"/>
      <c r="P238" s="25"/>
      <c r="Q238" s="25"/>
      <c r="R238" s="25"/>
      <c r="S238" s="74"/>
    </row>
    <row r="239" spans="1:19" ht="76.5" customHeight="1" x14ac:dyDescent="0.25">
      <c r="A239" s="28" t="s">
        <v>15</v>
      </c>
      <c r="B239" s="3" t="s">
        <v>186</v>
      </c>
      <c r="C239" s="4" t="s">
        <v>73</v>
      </c>
      <c r="D239" s="3" t="s">
        <v>24</v>
      </c>
      <c r="E239" s="64" t="s">
        <v>124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6"/>
      <c r="S239" s="26" t="s">
        <v>125</v>
      </c>
    </row>
    <row r="240" spans="1:19" ht="14.25" customHeight="1" x14ac:dyDescent="0.25">
      <c r="A240" s="80"/>
      <c r="B240" s="83" t="s">
        <v>187</v>
      </c>
      <c r="C240" s="93" t="s">
        <v>212</v>
      </c>
      <c r="D240" s="72" t="s">
        <v>212</v>
      </c>
      <c r="E240" s="86" t="s">
        <v>149</v>
      </c>
      <c r="F240" s="89">
        <v>2023</v>
      </c>
      <c r="G240" s="64" t="s">
        <v>154</v>
      </c>
      <c r="H240" s="65"/>
      <c r="I240" s="65"/>
      <c r="J240" s="66"/>
      <c r="K240" s="70" t="s">
        <v>7</v>
      </c>
      <c r="L240" s="64" t="s">
        <v>154</v>
      </c>
      <c r="M240" s="65"/>
      <c r="N240" s="65"/>
      <c r="O240" s="66"/>
      <c r="P240" s="70" t="s">
        <v>69</v>
      </c>
      <c r="Q240" s="70" t="s">
        <v>70</v>
      </c>
      <c r="R240" s="70" t="s">
        <v>71</v>
      </c>
      <c r="S240" s="72" t="s">
        <v>212</v>
      </c>
    </row>
    <row r="241" spans="1:19" ht="15" customHeight="1" x14ac:dyDescent="0.25">
      <c r="A241" s="81"/>
      <c r="B241" s="84"/>
      <c r="C241" s="94"/>
      <c r="D241" s="73"/>
      <c r="E241" s="87"/>
      <c r="F241" s="90"/>
      <c r="G241" s="62" t="s">
        <v>150</v>
      </c>
      <c r="H241" s="62" t="s">
        <v>151</v>
      </c>
      <c r="I241" s="62" t="s">
        <v>152</v>
      </c>
      <c r="J241" s="62" t="s">
        <v>153</v>
      </c>
      <c r="K241" s="71"/>
      <c r="L241" s="63" t="s">
        <v>150</v>
      </c>
      <c r="M241" s="63" t="s">
        <v>151</v>
      </c>
      <c r="N241" s="63" t="s">
        <v>152</v>
      </c>
      <c r="O241" s="63" t="s">
        <v>153</v>
      </c>
      <c r="P241" s="71"/>
      <c r="Q241" s="71"/>
      <c r="R241" s="71"/>
      <c r="S241" s="73"/>
    </row>
    <row r="242" spans="1:19" ht="17.25" customHeight="1" x14ac:dyDescent="0.25">
      <c r="A242" s="82"/>
      <c r="B242" s="85"/>
      <c r="C242" s="95"/>
      <c r="D242" s="74"/>
      <c r="E242" s="2">
        <v>20</v>
      </c>
      <c r="F242" s="2">
        <v>4</v>
      </c>
      <c r="G242" s="2">
        <v>1</v>
      </c>
      <c r="H242" s="2">
        <v>1</v>
      </c>
      <c r="I242" s="2">
        <v>1</v>
      </c>
      <c r="J242" s="2">
        <v>1</v>
      </c>
      <c r="K242" s="2">
        <f>O242</f>
        <v>4</v>
      </c>
      <c r="L242" s="2">
        <v>1</v>
      </c>
      <c r="M242" s="2">
        <v>2</v>
      </c>
      <c r="N242" s="2">
        <v>3</v>
      </c>
      <c r="O242" s="2">
        <v>4</v>
      </c>
      <c r="P242" s="2">
        <v>4</v>
      </c>
      <c r="Q242" s="2">
        <v>4</v>
      </c>
      <c r="R242" s="2">
        <v>4</v>
      </c>
      <c r="S242" s="74"/>
    </row>
    <row r="243" spans="1:19" ht="78.75" customHeight="1" x14ac:dyDescent="0.25">
      <c r="A243" s="28" t="s">
        <v>39</v>
      </c>
      <c r="B243" s="3" t="s">
        <v>270</v>
      </c>
      <c r="C243" s="4" t="s">
        <v>73</v>
      </c>
      <c r="D243" s="3" t="s">
        <v>24</v>
      </c>
      <c r="E243" s="64" t="s">
        <v>124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6"/>
      <c r="S243" s="26" t="s">
        <v>125</v>
      </c>
    </row>
    <row r="244" spans="1:19" ht="17.25" customHeight="1" x14ac:dyDescent="0.25">
      <c r="A244" s="80"/>
      <c r="B244" s="83" t="s">
        <v>278</v>
      </c>
      <c r="C244" s="93" t="s">
        <v>212</v>
      </c>
      <c r="D244" s="72" t="s">
        <v>212</v>
      </c>
      <c r="E244" s="86" t="s">
        <v>149</v>
      </c>
      <c r="F244" s="89">
        <v>2023</v>
      </c>
      <c r="G244" s="64" t="s">
        <v>154</v>
      </c>
      <c r="H244" s="65"/>
      <c r="I244" s="65"/>
      <c r="J244" s="66"/>
      <c r="K244" s="70" t="s">
        <v>7</v>
      </c>
      <c r="L244" s="64" t="s">
        <v>154</v>
      </c>
      <c r="M244" s="65"/>
      <c r="N244" s="65"/>
      <c r="O244" s="66"/>
      <c r="P244" s="70" t="s">
        <v>69</v>
      </c>
      <c r="Q244" s="70" t="s">
        <v>70</v>
      </c>
      <c r="R244" s="70" t="s">
        <v>71</v>
      </c>
      <c r="S244" s="72" t="s">
        <v>212</v>
      </c>
    </row>
    <row r="245" spans="1:19" ht="15.75" customHeight="1" x14ac:dyDescent="0.25">
      <c r="A245" s="81"/>
      <c r="B245" s="84"/>
      <c r="C245" s="94"/>
      <c r="D245" s="73"/>
      <c r="E245" s="87"/>
      <c r="F245" s="90"/>
      <c r="G245" s="25" t="s">
        <v>150</v>
      </c>
      <c r="H245" s="25" t="s">
        <v>151</v>
      </c>
      <c r="I245" s="25" t="s">
        <v>152</v>
      </c>
      <c r="J245" s="25" t="s">
        <v>153</v>
      </c>
      <c r="K245" s="71"/>
      <c r="L245" s="63" t="s">
        <v>150</v>
      </c>
      <c r="M245" s="63" t="s">
        <v>151</v>
      </c>
      <c r="N245" s="63" t="s">
        <v>152</v>
      </c>
      <c r="O245" s="63" t="s">
        <v>153</v>
      </c>
      <c r="P245" s="71"/>
      <c r="Q245" s="71"/>
      <c r="R245" s="71"/>
      <c r="S245" s="73"/>
    </row>
    <row r="246" spans="1:19" ht="16.5" customHeight="1" x14ac:dyDescent="0.25">
      <c r="A246" s="82"/>
      <c r="B246" s="85"/>
      <c r="C246" s="95"/>
      <c r="D246" s="74"/>
      <c r="E246" s="25" t="s">
        <v>22</v>
      </c>
      <c r="F246" s="25" t="s">
        <v>22</v>
      </c>
      <c r="G246" s="25" t="s">
        <v>22</v>
      </c>
      <c r="H246" s="25" t="s">
        <v>22</v>
      </c>
      <c r="I246" s="25" t="s">
        <v>22</v>
      </c>
      <c r="J246" s="25" t="s">
        <v>22</v>
      </c>
      <c r="K246" s="63" t="s">
        <v>22</v>
      </c>
      <c r="L246" s="63" t="s">
        <v>22</v>
      </c>
      <c r="M246" s="63" t="s">
        <v>22</v>
      </c>
      <c r="N246" s="63" t="s">
        <v>22</v>
      </c>
      <c r="O246" s="63" t="s">
        <v>22</v>
      </c>
      <c r="P246" s="25" t="s">
        <v>22</v>
      </c>
      <c r="Q246" s="25" t="s">
        <v>22</v>
      </c>
      <c r="R246" s="25" t="s">
        <v>22</v>
      </c>
      <c r="S246" s="74"/>
    </row>
    <row r="247" spans="1:19" ht="57.75" customHeight="1" x14ac:dyDescent="0.25">
      <c r="A247" s="28" t="s">
        <v>43</v>
      </c>
      <c r="B247" s="3" t="s">
        <v>233</v>
      </c>
      <c r="C247" s="4" t="s">
        <v>73</v>
      </c>
      <c r="D247" s="3" t="s">
        <v>3</v>
      </c>
      <c r="E247" s="25">
        <f>SUM(F247:R247)</f>
        <v>1087.99</v>
      </c>
      <c r="F247" s="64">
        <v>287.99</v>
      </c>
      <c r="G247" s="65"/>
      <c r="H247" s="65"/>
      <c r="I247" s="65"/>
      <c r="J247" s="66"/>
      <c r="K247" s="64">
        <v>200</v>
      </c>
      <c r="L247" s="65"/>
      <c r="M247" s="65"/>
      <c r="N247" s="65"/>
      <c r="O247" s="66"/>
      <c r="P247" s="25">
        <v>200</v>
      </c>
      <c r="Q247" s="25">
        <v>200</v>
      </c>
      <c r="R247" s="25">
        <v>200</v>
      </c>
      <c r="S247" s="26" t="s">
        <v>52</v>
      </c>
    </row>
    <row r="248" spans="1:19" ht="16.5" customHeight="1" x14ac:dyDescent="0.25">
      <c r="A248" s="80"/>
      <c r="B248" s="83" t="s">
        <v>271</v>
      </c>
      <c r="C248" s="93" t="s">
        <v>212</v>
      </c>
      <c r="D248" s="72" t="s">
        <v>212</v>
      </c>
      <c r="E248" s="86" t="s">
        <v>149</v>
      </c>
      <c r="F248" s="89">
        <v>2023</v>
      </c>
      <c r="G248" s="64" t="s">
        <v>154</v>
      </c>
      <c r="H248" s="65"/>
      <c r="I248" s="65"/>
      <c r="J248" s="66"/>
      <c r="K248" s="70" t="s">
        <v>7</v>
      </c>
      <c r="L248" s="64" t="s">
        <v>154</v>
      </c>
      <c r="M248" s="65"/>
      <c r="N248" s="65"/>
      <c r="O248" s="66"/>
      <c r="P248" s="70" t="s">
        <v>69</v>
      </c>
      <c r="Q248" s="70" t="s">
        <v>70</v>
      </c>
      <c r="R248" s="70" t="s">
        <v>71</v>
      </c>
      <c r="S248" s="72" t="s">
        <v>212</v>
      </c>
    </row>
    <row r="249" spans="1:19" ht="17.25" customHeight="1" x14ac:dyDescent="0.25">
      <c r="A249" s="81"/>
      <c r="B249" s="84"/>
      <c r="C249" s="94"/>
      <c r="D249" s="73"/>
      <c r="E249" s="87"/>
      <c r="F249" s="90"/>
      <c r="G249" s="25" t="s">
        <v>150</v>
      </c>
      <c r="H249" s="25" t="s">
        <v>151</v>
      </c>
      <c r="I249" s="25" t="s">
        <v>152</v>
      </c>
      <c r="J249" s="25" t="s">
        <v>153</v>
      </c>
      <c r="K249" s="71"/>
      <c r="L249" s="63" t="s">
        <v>150</v>
      </c>
      <c r="M249" s="63" t="s">
        <v>151</v>
      </c>
      <c r="N249" s="63" t="s">
        <v>152</v>
      </c>
      <c r="O249" s="63" t="s">
        <v>153</v>
      </c>
      <c r="P249" s="71"/>
      <c r="Q249" s="71"/>
      <c r="R249" s="71"/>
      <c r="S249" s="73"/>
    </row>
    <row r="250" spans="1:19" ht="16.5" customHeight="1" x14ac:dyDescent="0.25">
      <c r="A250" s="82"/>
      <c r="B250" s="85"/>
      <c r="C250" s="95"/>
      <c r="D250" s="74"/>
      <c r="E250" s="2">
        <f>K250+P250+Q250+R250</f>
        <v>282172</v>
      </c>
      <c r="F250" s="2" t="s">
        <v>22</v>
      </c>
      <c r="G250" s="2" t="s">
        <v>22</v>
      </c>
      <c r="H250" s="2" t="s">
        <v>22</v>
      </c>
      <c r="I250" s="2" t="s">
        <v>22</v>
      </c>
      <c r="J250" s="2" t="s">
        <v>22</v>
      </c>
      <c r="K250" s="2">
        <f>O250</f>
        <v>70543</v>
      </c>
      <c r="L250" s="2" t="s">
        <v>244</v>
      </c>
      <c r="M250" s="2">
        <v>70543</v>
      </c>
      <c r="N250" s="2">
        <v>70543</v>
      </c>
      <c r="O250" s="2">
        <v>70543</v>
      </c>
      <c r="P250" s="2">
        <v>70543</v>
      </c>
      <c r="Q250" s="2">
        <v>70543</v>
      </c>
      <c r="R250" s="2">
        <v>70543</v>
      </c>
      <c r="S250" s="74"/>
    </row>
    <row r="251" spans="1:19" ht="96" customHeight="1" x14ac:dyDescent="0.25">
      <c r="A251" s="28" t="s">
        <v>95</v>
      </c>
      <c r="B251" s="3" t="s">
        <v>239</v>
      </c>
      <c r="C251" s="4" t="s">
        <v>73</v>
      </c>
      <c r="D251" s="3" t="s">
        <v>3</v>
      </c>
      <c r="E251" s="25">
        <f>SUM(F251:R251)</f>
        <v>0</v>
      </c>
      <c r="F251" s="64">
        <v>0</v>
      </c>
      <c r="G251" s="65"/>
      <c r="H251" s="65"/>
      <c r="I251" s="65"/>
      <c r="J251" s="66"/>
      <c r="K251" s="64">
        <v>0</v>
      </c>
      <c r="L251" s="65"/>
      <c r="M251" s="65"/>
      <c r="N251" s="65"/>
      <c r="O251" s="66"/>
      <c r="P251" s="25">
        <v>0</v>
      </c>
      <c r="Q251" s="25">
        <v>0</v>
      </c>
      <c r="R251" s="25">
        <v>0</v>
      </c>
      <c r="S251" s="26" t="s">
        <v>52</v>
      </c>
    </row>
    <row r="252" spans="1:19" ht="21.75" customHeight="1" x14ac:dyDescent="0.25">
      <c r="A252" s="80"/>
      <c r="B252" s="83" t="s">
        <v>202</v>
      </c>
      <c r="C252" s="93" t="s">
        <v>212</v>
      </c>
      <c r="D252" s="72" t="s">
        <v>212</v>
      </c>
      <c r="E252" s="86" t="s">
        <v>149</v>
      </c>
      <c r="F252" s="89">
        <v>2023</v>
      </c>
      <c r="G252" s="64" t="s">
        <v>154</v>
      </c>
      <c r="H252" s="65"/>
      <c r="I252" s="65"/>
      <c r="J252" s="66"/>
      <c r="K252" s="70" t="s">
        <v>7</v>
      </c>
      <c r="L252" s="64" t="s">
        <v>154</v>
      </c>
      <c r="M252" s="65"/>
      <c r="N252" s="65"/>
      <c r="O252" s="66"/>
      <c r="P252" s="70" t="s">
        <v>69</v>
      </c>
      <c r="Q252" s="70" t="s">
        <v>70</v>
      </c>
      <c r="R252" s="70" t="s">
        <v>71</v>
      </c>
      <c r="S252" s="72" t="s">
        <v>212</v>
      </c>
    </row>
    <row r="253" spans="1:19" ht="22.5" customHeight="1" x14ac:dyDescent="0.25">
      <c r="A253" s="81"/>
      <c r="B253" s="84"/>
      <c r="C253" s="94"/>
      <c r="D253" s="73"/>
      <c r="E253" s="87"/>
      <c r="F253" s="90"/>
      <c r="G253" s="25" t="s">
        <v>150</v>
      </c>
      <c r="H253" s="25" t="s">
        <v>151</v>
      </c>
      <c r="I253" s="25" t="s">
        <v>152</v>
      </c>
      <c r="J253" s="25" t="s">
        <v>153</v>
      </c>
      <c r="K253" s="71"/>
      <c r="L253" s="63" t="s">
        <v>150</v>
      </c>
      <c r="M253" s="63" t="s">
        <v>151</v>
      </c>
      <c r="N253" s="63" t="s">
        <v>152</v>
      </c>
      <c r="O253" s="63" t="s">
        <v>153</v>
      </c>
      <c r="P253" s="71"/>
      <c r="Q253" s="71"/>
      <c r="R253" s="71"/>
      <c r="S253" s="73"/>
    </row>
    <row r="254" spans="1:19" ht="59.25" customHeight="1" x14ac:dyDescent="0.25">
      <c r="A254" s="82"/>
      <c r="B254" s="85"/>
      <c r="C254" s="95"/>
      <c r="D254" s="74"/>
      <c r="E254" s="2">
        <f>K254+P254+Q254+R254</f>
        <v>4</v>
      </c>
      <c r="F254" s="25" t="s">
        <v>22</v>
      </c>
      <c r="G254" s="25" t="s">
        <v>22</v>
      </c>
      <c r="H254" s="25" t="s">
        <v>22</v>
      </c>
      <c r="I254" s="25" t="s">
        <v>22</v>
      </c>
      <c r="J254" s="25" t="s">
        <v>22</v>
      </c>
      <c r="K254" s="2">
        <v>1</v>
      </c>
      <c r="L254" s="2">
        <v>1</v>
      </c>
      <c r="M254" s="2">
        <v>1</v>
      </c>
      <c r="N254" s="2">
        <v>1</v>
      </c>
      <c r="O254" s="2">
        <v>1</v>
      </c>
      <c r="P254" s="2">
        <v>1</v>
      </c>
      <c r="Q254" s="2">
        <v>1</v>
      </c>
      <c r="R254" s="2">
        <v>1</v>
      </c>
      <c r="S254" s="74"/>
    </row>
    <row r="255" spans="1:19" ht="27.75" customHeight="1" x14ac:dyDescent="0.25">
      <c r="A255" s="145" t="s">
        <v>216</v>
      </c>
      <c r="B255" s="145"/>
      <c r="C255" s="145"/>
      <c r="D255" s="43" t="s">
        <v>35</v>
      </c>
      <c r="E255" s="1">
        <f>SUM(F255:R255)</f>
        <v>92995.499810000008</v>
      </c>
      <c r="F255" s="67">
        <f>F256</f>
        <v>19374.973080000003</v>
      </c>
      <c r="G255" s="68"/>
      <c r="H255" s="68"/>
      <c r="I255" s="68"/>
      <c r="J255" s="69"/>
      <c r="K255" s="67">
        <f>K256</f>
        <v>18564.526730000001</v>
      </c>
      <c r="L255" s="68"/>
      <c r="M255" s="68"/>
      <c r="N255" s="68"/>
      <c r="O255" s="69"/>
      <c r="P255" s="1">
        <f t="shared" ref="P255:R255" si="22">P256</f>
        <v>18352</v>
      </c>
      <c r="Q255" s="1">
        <f t="shared" si="22"/>
        <v>18352</v>
      </c>
      <c r="R255" s="1">
        <f t="shared" si="22"/>
        <v>18352</v>
      </c>
      <c r="S255" s="72" t="s">
        <v>212</v>
      </c>
    </row>
    <row r="256" spans="1:19" ht="76.5" customHeight="1" x14ac:dyDescent="0.25">
      <c r="A256" s="145"/>
      <c r="B256" s="145"/>
      <c r="C256" s="145"/>
      <c r="D256" s="38" t="s">
        <v>3</v>
      </c>
      <c r="E256" s="1">
        <f>SUM(F256:R256)</f>
        <v>92995.499810000008</v>
      </c>
      <c r="F256" s="67">
        <f>SUM(F212,F221,F226)</f>
        <v>19374.973080000003</v>
      </c>
      <c r="G256" s="68"/>
      <c r="H256" s="68"/>
      <c r="I256" s="68"/>
      <c r="J256" s="69"/>
      <c r="K256" s="67">
        <f>SUM(K212,K221,K226)</f>
        <v>18564.526730000001</v>
      </c>
      <c r="L256" s="68"/>
      <c r="M256" s="68"/>
      <c r="N256" s="68"/>
      <c r="O256" s="69"/>
      <c r="P256" s="1">
        <f>SUM(P212,P221,P226)</f>
        <v>18352</v>
      </c>
      <c r="Q256" s="1">
        <f>SUM(Q212,Q221,Q226)</f>
        <v>18352</v>
      </c>
      <c r="R256" s="1">
        <f>SUM(R212,R221,R226)</f>
        <v>18352</v>
      </c>
      <c r="S256" s="73"/>
    </row>
    <row r="257" spans="1:19" ht="39.75" customHeight="1" x14ac:dyDescent="0.25">
      <c r="A257" s="145"/>
      <c r="B257" s="145"/>
      <c r="C257" s="145"/>
      <c r="D257" s="38" t="s">
        <v>24</v>
      </c>
      <c r="E257" s="88" t="s">
        <v>124</v>
      </c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74"/>
    </row>
    <row r="258" spans="1:19" ht="27" customHeight="1" x14ac:dyDescent="0.25">
      <c r="A258" s="79" t="s">
        <v>217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</row>
    <row r="259" spans="1:19" ht="54.75" customHeight="1" x14ac:dyDescent="0.25">
      <c r="A259" s="105" t="s">
        <v>94</v>
      </c>
      <c r="B259" s="98" t="s">
        <v>84</v>
      </c>
      <c r="C259" s="96" t="s">
        <v>73</v>
      </c>
      <c r="D259" s="3" t="s">
        <v>3</v>
      </c>
      <c r="E259" s="25">
        <f>F259+K259+P259+Q259+R259</f>
        <v>63957.175499999998</v>
      </c>
      <c r="F259" s="64">
        <f>SUM(F261,F269,F273,F281,F285,F289,F293,F302,F306)</f>
        <v>4709.1755000000003</v>
      </c>
      <c r="G259" s="65"/>
      <c r="H259" s="65"/>
      <c r="I259" s="65"/>
      <c r="J259" s="66"/>
      <c r="K259" s="64">
        <f>K261+K269+K273+K281+K285+K289+K293+K297+K302+K306</f>
        <v>14812</v>
      </c>
      <c r="L259" s="65"/>
      <c r="M259" s="65"/>
      <c r="N259" s="65"/>
      <c r="O259" s="66"/>
      <c r="P259" s="25">
        <f>P261+P269+P273+P281+P285+P289+P293+P297+P302+P306</f>
        <v>14812</v>
      </c>
      <c r="Q259" s="25">
        <f>Q261+Q269+Q273+Q281+Q285+Q289+Q293+Q297+Q302+Q306</f>
        <v>14812</v>
      </c>
      <c r="R259" s="25">
        <f>R261+R269+R273+R281+R285+R289+R293+R297+R302+R306</f>
        <v>14812</v>
      </c>
      <c r="S259" s="92" t="s">
        <v>212</v>
      </c>
    </row>
    <row r="260" spans="1:19" ht="38.25" customHeight="1" x14ac:dyDescent="0.25">
      <c r="A260" s="105"/>
      <c r="B260" s="98"/>
      <c r="C260" s="96"/>
      <c r="D260" s="3" t="s">
        <v>24</v>
      </c>
      <c r="E260" s="91" t="s">
        <v>247</v>
      </c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2"/>
    </row>
    <row r="261" spans="1:19" ht="65.25" customHeight="1" x14ac:dyDescent="0.25">
      <c r="A261" s="28" t="s">
        <v>8</v>
      </c>
      <c r="B261" s="3" t="s">
        <v>227</v>
      </c>
      <c r="C261" s="4" t="s">
        <v>73</v>
      </c>
      <c r="D261" s="3" t="s">
        <v>3</v>
      </c>
      <c r="E261" s="25">
        <f>SUM(F261:R261)</f>
        <v>3108.89968</v>
      </c>
      <c r="F261" s="64">
        <f>831.45367-242.55399</f>
        <v>588.89967999999999</v>
      </c>
      <c r="G261" s="65"/>
      <c r="H261" s="65"/>
      <c r="I261" s="65"/>
      <c r="J261" s="66"/>
      <c r="K261" s="64">
        <v>630</v>
      </c>
      <c r="L261" s="65"/>
      <c r="M261" s="65"/>
      <c r="N261" s="65"/>
      <c r="O261" s="66"/>
      <c r="P261" s="25">
        <v>630</v>
      </c>
      <c r="Q261" s="25">
        <v>630</v>
      </c>
      <c r="R261" s="25">
        <v>630</v>
      </c>
      <c r="S261" s="26" t="s">
        <v>52</v>
      </c>
    </row>
    <row r="262" spans="1:19" ht="21" customHeight="1" x14ac:dyDescent="0.25">
      <c r="A262" s="80"/>
      <c r="B262" s="83" t="s">
        <v>230</v>
      </c>
      <c r="C262" s="93" t="s">
        <v>212</v>
      </c>
      <c r="D262" s="72" t="s">
        <v>212</v>
      </c>
      <c r="E262" s="86" t="s">
        <v>149</v>
      </c>
      <c r="F262" s="89">
        <v>2023</v>
      </c>
      <c r="G262" s="64" t="s">
        <v>154</v>
      </c>
      <c r="H262" s="65"/>
      <c r="I262" s="65"/>
      <c r="J262" s="66"/>
      <c r="K262" s="70" t="s">
        <v>7</v>
      </c>
      <c r="L262" s="64" t="s">
        <v>154</v>
      </c>
      <c r="M262" s="65"/>
      <c r="N262" s="65"/>
      <c r="O262" s="66"/>
      <c r="P262" s="70" t="s">
        <v>69</v>
      </c>
      <c r="Q262" s="70" t="s">
        <v>70</v>
      </c>
      <c r="R262" s="70" t="s">
        <v>71</v>
      </c>
      <c r="S262" s="72" t="s">
        <v>212</v>
      </c>
    </row>
    <row r="263" spans="1:19" ht="19.5" customHeight="1" x14ac:dyDescent="0.25">
      <c r="A263" s="81"/>
      <c r="B263" s="84"/>
      <c r="C263" s="94"/>
      <c r="D263" s="73"/>
      <c r="E263" s="87"/>
      <c r="F263" s="90"/>
      <c r="G263" s="25" t="s">
        <v>150</v>
      </c>
      <c r="H263" s="25" t="s">
        <v>151</v>
      </c>
      <c r="I263" s="25" t="s">
        <v>152</v>
      </c>
      <c r="J263" s="25" t="s">
        <v>153</v>
      </c>
      <c r="K263" s="71"/>
      <c r="L263" s="63" t="s">
        <v>150</v>
      </c>
      <c r="M263" s="63" t="s">
        <v>151</v>
      </c>
      <c r="N263" s="63" t="s">
        <v>152</v>
      </c>
      <c r="O263" s="63" t="s">
        <v>153</v>
      </c>
      <c r="P263" s="71"/>
      <c r="Q263" s="71"/>
      <c r="R263" s="71"/>
      <c r="S263" s="73"/>
    </row>
    <row r="264" spans="1:19" ht="29.25" customHeight="1" x14ac:dyDescent="0.25">
      <c r="A264" s="82"/>
      <c r="B264" s="85"/>
      <c r="C264" s="95"/>
      <c r="D264" s="74"/>
      <c r="E264" s="2">
        <f>R264+Q264+P264+K264+F264</f>
        <v>19</v>
      </c>
      <c r="F264" s="2">
        <v>7</v>
      </c>
      <c r="G264" s="2" t="s">
        <v>22</v>
      </c>
      <c r="H264" s="2">
        <v>3</v>
      </c>
      <c r="I264" s="2" t="s">
        <v>22</v>
      </c>
      <c r="J264" s="2">
        <v>4</v>
      </c>
      <c r="K264" s="2">
        <f>O264</f>
        <v>3</v>
      </c>
      <c r="L264" s="2" t="s">
        <v>244</v>
      </c>
      <c r="M264" s="2">
        <v>3</v>
      </c>
      <c r="N264" s="2">
        <v>3</v>
      </c>
      <c r="O264" s="2">
        <v>3</v>
      </c>
      <c r="P264" s="2">
        <v>3</v>
      </c>
      <c r="Q264" s="2">
        <v>3</v>
      </c>
      <c r="R264" s="2">
        <v>3</v>
      </c>
      <c r="S264" s="74"/>
    </row>
    <row r="265" spans="1:19" ht="90.75" customHeight="1" x14ac:dyDescent="0.25">
      <c r="A265" s="28" t="s">
        <v>9</v>
      </c>
      <c r="B265" s="3" t="s">
        <v>85</v>
      </c>
      <c r="C265" s="4" t="s">
        <v>73</v>
      </c>
      <c r="D265" s="3" t="s">
        <v>3</v>
      </c>
      <c r="E265" s="91" t="s">
        <v>126</v>
      </c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26" t="s">
        <v>127</v>
      </c>
    </row>
    <row r="266" spans="1:19" ht="23.25" customHeight="1" x14ac:dyDescent="0.25">
      <c r="A266" s="80"/>
      <c r="B266" s="83" t="s">
        <v>188</v>
      </c>
      <c r="C266" s="93" t="s">
        <v>212</v>
      </c>
      <c r="D266" s="72" t="s">
        <v>212</v>
      </c>
      <c r="E266" s="86" t="s">
        <v>149</v>
      </c>
      <c r="F266" s="89">
        <v>2023</v>
      </c>
      <c r="G266" s="64" t="s">
        <v>154</v>
      </c>
      <c r="H266" s="65"/>
      <c r="I266" s="65"/>
      <c r="J266" s="66"/>
      <c r="K266" s="70" t="s">
        <v>7</v>
      </c>
      <c r="L266" s="64" t="s">
        <v>154</v>
      </c>
      <c r="M266" s="65"/>
      <c r="N266" s="65"/>
      <c r="O266" s="66"/>
      <c r="P266" s="70" t="s">
        <v>69</v>
      </c>
      <c r="Q266" s="70" t="s">
        <v>70</v>
      </c>
      <c r="R266" s="70" t="s">
        <v>71</v>
      </c>
      <c r="S266" s="72" t="s">
        <v>212</v>
      </c>
    </row>
    <row r="267" spans="1:19" ht="18.75" customHeight="1" x14ac:dyDescent="0.25">
      <c r="A267" s="81"/>
      <c r="B267" s="84"/>
      <c r="C267" s="94"/>
      <c r="D267" s="73"/>
      <c r="E267" s="87"/>
      <c r="F267" s="90"/>
      <c r="G267" s="25" t="s">
        <v>150</v>
      </c>
      <c r="H267" s="25" t="s">
        <v>151</v>
      </c>
      <c r="I267" s="25" t="s">
        <v>152</v>
      </c>
      <c r="J267" s="25" t="s">
        <v>153</v>
      </c>
      <c r="K267" s="71"/>
      <c r="L267" s="63" t="s">
        <v>150</v>
      </c>
      <c r="M267" s="63" t="s">
        <v>151</v>
      </c>
      <c r="N267" s="63" t="s">
        <v>152</v>
      </c>
      <c r="O267" s="63" t="s">
        <v>153</v>
      </c>
      <c r="P267" s="71"/>
      <c r="Q267" s="71"/>
      <c r="R267" s="71"/>
      <c r="S267" s="73"/>
    </row>
    <row r="268" spans="1:19" ht="20.25" customHeight="1" x14ac:dyDescent="0.25">
      <c r="A268" s="82"/>
      <c r="B268" s="85"/>
      <c r="C268" s="95"/>
      <c r="D268" s="74"/>
      <c r="E268" s="2">
        <v>1635</v>
      </c>
      <c r="F268" s="2">
        <v>1635</v>
      </c>
      <c r="G268" s="2">
        <v>1635</v>
      </c>
      <c r="H268" s="2">
        <v>1635</v>
      </c>
      <c r="I268" s="2">
        <v>1635</v>
      </c>
      <c r="J268" s="2">
        <v>1635</v>
      </c>
      <c r="K268" s="2">
        <v>1635</v>
      </c>
      <c r="L268" s="2">
        <v>1635</v>
      </c>
      <c r="M268" s="2">
        <v>1635</v>
      </c>
      <c r="N268" s="2">
        <v>1635</v>
      </c>
      <c r="O268" s="2">
        <v>1635</v>
      </c>
      <c r="P268" s="2">
        <v>1635</v>
      </c>
      <c r="Q268" s="2">
        <v>1635</v>
      </c>
      <c r="R268" s="2">
        <v>1635</v>
      </c>
      <c r="S268" s="74"/>
    </row>
    <row r="269" spans="1:19" ht="137.25" customHeight="1" x14ac:dyDescent="0.25">
      <c r="A269" s="28" t="s">
        <v>10</v>
      </c>
      <c r="B269" s="3" t="s">
        <v>189</v>
      </c>
      <c r="C269" s="4" t="s">
        <v>73</v>
      </c>
      <c r="D269" s="3" t="s">
        <v>3</v>
      </c>
      <c r="E269" s="25">
        <f>SUM(F269:R269)</f>
        <v>59080.275819999995</v>
      </c>
      <c r="F269" s="64">
        <f>3859.57382-19.298</f>
        <v>3840.2758200000003</v>
      </c>
      <c r="G269" s="65"/>
      <c r="H269" s="65"/>
      <c r="I269" s="65"/>
      <c r="J269" s="66"/>
      <c r="K269" s="64">
        <f>13860-200</f>
        <v>13660</v>
      </c>
      <c r="L269" s="65"/>
      <c r="M269" s="65"/>
      <c r="N269" s="65"/>
      <c r="O269" s="66"/>
      <c r="P269" s="25">
        <v>13860</v>
      </c>
      <c r="Q269" s="25">
        <v>13860</v>
      </c>
      <c r="R269" s="25">
        <v>13860</v>
      </c>
      <c r="S269" s="26" t="s">
        <v>52</v>
      </c>
    </row>
    <row r="270" spans="1:19" ht="16.5" customHeight="1" x14ac:dyDescent="0.25">
      <c r="A270" s="80"/>
      <c r="B270" s="83" t="s">
        <v>190</v>
      </c>
      <c r="C270" s="93" t="s">
        <v>212</v>
      </c>
      <c r="D270" s="72" t="s">
        <v>212</v>
      </c>
      <c r="E270" s="86" t="s">
        <v>149</v>
      </c>
      <c r="F270" s="89">
        <v>2023</v>
      </c>
      <c r="G270" s="64" t="s">
        <v>154</v>
      </c>
      <c r="H270" s="65"/>
      <c r="I270" s="65"/>
      <c r="J270" s="66"/>
      <c r="K270" s="70" t="s">
        <v>7</v>
      </c>
      <c r="L270" s="64" t="s">
        <v>154</v>
      </c>
      <c r="M270" s="65"/>
      <c r="N270" s="65"/>
      <c r="O270" s="66"/>
      <c r="P270" s="70" t="s">
        <v>69</v>
      </c>
      <c r="Q270" s="70" t="s">
        <v>70</v>
      </c>
      <c r="R270" s="70" t="s">
        <v>71</v>
      </c>
      <c r="S270" s="72" t="s">
        <v>212</v>
      </c>
    </row>
    <row r="271" spans="1:19" ht="15.75" customHeight="1" x14ac:dyDescent="0.25">
      <c r="A271" s="81"/>
      <c r="B271" s="84"/>
      <c r="C271" s="94"/>
      <c r="D271" s="73"/>
      <c r="E271" s="87"/>
      <c r="F271" s="90"/>
      <c r="G271" s="25" t="s">
        <v>150</v>
      </c>
      <c r="H271" s="25" t="s">
        <v>151</v>
      </c>
      <c r="I271" s="25" t="s">
        <v>152</v>
      </c>
      <c r="J271" s="25" t="s">
        <v>153</v>
      </c>
      <c r="K271" s="71"/>
      <c r="L271" s="63" t="s">
        <v>150</v>
      </c>
      <c r="M271" s="63" t="s">
        <v>151</v>
      </c>
      <c r="N271" s="63" t="s">
        <v>152</v>
      </c>
      <c r="O271" s="63" t="s">
        <v>153</v>
      </c>
      <c r="P271" s="71"/>
      <c r="Q271" s="71"/>
      <c r="R271" s="71"/>
      <c r="S271" s="73"/>
    </row>
    <row r="272" spans="1:19" ht="16.5" customHeight="1" x14ac:dyDescent="0.25">
      <c r="A272" s="82"/>
      <c r="B272" s="85"/>
      <c r="C272" s="95"/>
      <c r="D272" s="74"/>
      <c r="E272" s="2">
        <v>27</v>
      </c>
      <c r="F272" s="2">
        <v>27</v>
      </c>
      <c r="G272" s="2">
        <v>27</v>
      </c>
      <c r="H272" s="2">
        <v>27</v>
      </c>
      <c r="I272" s="2">
        <v>27</v>
      </c>
      <c r="J272" s="2">
        <v>27</v>
      </c>
      <c r="K272" s="2">
        <v>27</v>
      </c>
      <c r="L272" s="2">
        <v>27</v>
      </c>
      <c r="M272" s="2">
        <v>27</v>
      </c>
      <c r="N272" s="2">
        <v>27</v>
      </c>
      <c r="O272" s="2">
        <v>27</v>
      </c>
      <c r="P272" s="2">
        <v>27</v>
      </c>
      <c r="Q272" s="2">
        <v>27</v>
      </c>
      <c r="R272" s="2">
        <v>27</v>
      </c>
      <c r="S272" s="74"/>
    </row>
    <row r="273" spans="1:19" ht="154.5" customHeight="1" x14ac:dyDescent="0.25">
      <c r="A273" s="28" t="s">
        <v>96</v>
      </c>
      <c r="B273" s="3" t="s">
        <v>191</v>
      </c>
      <c r="C273" s="4" t="s">
        <v>73</v>
      </c>
      <c r="D273" s="3" t="s">
        <v>3</v>
      </c>
      <c r="E273" s="25">
        <f>SUM(F273:R273)</f>
        <v>0</v>
      </c>
      <c r="F273" s="64">
        <v>0</v>
      </c>
      <c r="G273" s="65"/>
      <c r="H273" s="65"/>
      <c r="I273" s="65"/>
      <c r="J273" s="66"/>
      <c r="K273" s="64">
        <v>0</v>
      </c>
      <c r="L273" s="65"/>
      <c r="M273" s="65"/>
      <c r="N273" s="65"/>
      <c r="O273" s="66"/>
      <c r="P273" s="25">
        <v>0</v>
      </c>
      <c r="Q273" s="25">
        <v>0</v>
      </c>
      <c r="R273" s="25">
        <v>0</v>
      </c>
      <c r="S273" s="26" t="s">
        <v>52</v>
      </c>
    </row>
    <row r="274" spans="1:19" ht="17.25" customHeight="1" x14ac:dyDescent="0.25">
      <c r="A274" s="80"/>
      <c r="B274" s="83" t="s">
        <v>192</v>
      </c>
      <c r="C274" s="93" t="s">
        <v>212</v>
      </c>
      <c r="D274" s="72" t="s">
        <v>212</v>
      </c>
      <c r="E274" s="86" t="s">
        <v>149</v>
      </c>
      <c r="F274" s="89">
        <v>2023</v>
      </c>
      <c r="G274" s="64" t="s">
        <v>154</v>
      </c>
      <c r="H274" s="65"/>
      <c r="I274" s="65"/>
      <c r="J274" s="66"/>
      <c r="K274" s="70" t="s">
        <v>7</v>
      </c>
      <c r="L274" s="64" t="s">
        <v>154</v>
      </c>
      <c r="M274" s="65"/>
      <c r="N274" s="65"/>
      <c r="O274" s="66"/>
      <c r="P274" s="70" t="s">
        <v>69</v>
      </c>
      <c r="Q274" s="70" t="s">
        <v>70</v>
      </c>
      <c r="R274" s="70" t="s">
        <v>71</v>
      </c>
      <c r="S274" s="72" t="s">
        <v>212</v>
      </c>
    </row>
    <row r="275" spans="1:19" ht="16.5" customHeight="1" x14ac:dyDescent="0.25">
      <c r="A275" s="81"/>
      <c r="B275" s="84"/>
      <c r="C275" s="94"/>
      <c r="D275" s="73"/>
      <c r="E275" s="87"/>
      <c r="F275" s="90"/>
      <c r="G275" s="25" t="s">
        <v>150</v>
      </c>
      <c r="H275" s="25" t="s">
        <v>151</v>
      </c>
      <c r="I275" s="25" t="s">
        <v>152</v>
      </c>
      <c r="J275" s="25" t="s">
        <v>153</v>
      </c>
      <c r="K275" s="71"/>
      <c r="L275" s="63" t="s">
        <v>150</v>
      </c>
      <c r="M275" s="63" t="s">
        <v>151</v>
      </c>
      <c r="N275" s="63" t="s">
        <v>152</v>
      </c>
      <c r="O275" s="63" t="s">
        <v>153</v>
      </c>
      <c r="P275" s="71"/>
      <c r="Q275" s="71"/>
      <c r="R275" s="71"/>
      <c r="S275" s="73"/>
    </row>
    <row r="276" spans="1:19" ht="18.75" customHeight="1" x14ac:dyDescent="0.25">
      <c r="A276" s="82"/>
      <c r="B276" s="85"/>
      <c r="C276" s="95"/>
      <c r="D276" s="74"/>
      <c r="E276" s="2">
        <v>12843</v>
      </c>
      <c r="F276" s="2">
        <v>12843</v>
      </c>
      <c r="G276" s="2">
        <v>12843</v>
      </c>
      <c r="H276" s="2">
        <v>12843</v>
      </c>
      <c r="I276" s="2">
        <v>12843</v>
      </c>
      <c r="J276" s="2">
        <v>12843</v>
      </c>
      <c r="K276" s="2">
        <v>12843</v>
      </c>
      <c r="L276" s="2">
        <v>12843</v>
      </c>
      <c r="M276" s="2">
        <v>12843</v>
      </c>
      <c r="N276" s="2">
        <v>12843</v>
      </c>
      <c r="O276" s="2">
        <v>12843</v>
      </c>
      <c r="P276" s="2">
        <v>12843</v>
      </c>
      <c r="Q276" s="2">
        <v>12843</v>
      </c>
      <c r="R276" s="2">
        <v>12843</v>
      </c>
      <c r="S276" s="74"/>
    </row>
    <row r="277" spans="1:19" ht="121.5" customHeight="1" x14ac:dyDescent="0.25">
      <c r="A277" s="28" t="s">
        <v>98</v>
      </c>
      <c r="B277" s="3" t="s">
        <v>86</v>
      </c>
      <c r="C277" s="4" t="s">
        <v>73</v>
      </c>
      <c r="D277" s="3" t="s">
        <v>3</v>
      </c>
      <c r="E277" s="91" t="s">
        <v>128</v>
      </c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26" t="s">
        <v>136</v>
      </c>
    </row>
    <row r="278" spans="1:19" ht="27" customHeight="1" x14ac:dyDescent="0.25">
      <c r="A278" s="80"/>
      <c r="B278" s="83" t="s">
        <v>193</v>
      </c>
      <c r="C278" s="93" t="s">
        <v>212</v>
      </c>
      <c r="D278" s="72" t="s">
        <v>212</v>
      </c>
      <c r="E278" s="86" t="s">
        <v>149</v>
      </c>
      <c r="F278" s="89">
        <v>2023</v>
      </c>
      <c r="G278" s="64" t="s">
        <v>154</v>
      </c>
      <c r="H278" s="65"/>
      <c r="I278" s="65"/>
      <c r="J278" s="66"/>
      <c r="K278" s="70" t="s">
        <v>7</v>
      </c>
      <c r="L278" s="64" t="s">
        <v>154</v>
      </c>
      <c r="M278" s="65"/>
      <c r="N278" s="65"/>
      <c r="O278" s="66"/>
      <c r="P278" s="70" t="s">
        <v>69</v>
      </c>
      <c r="Q278" s="70" t="s">
        <v>70</v>
      </c>
      <c r="R278" s="70" t="s">
        <v>71</v>
      </c>
      <c r="S278" s="72" t="s">
        <v>212</v>
      </c>
    </row>
    <row r="279" spans="1:19" ht="21.75" customHeight="1" x14ac:dyDescent="0.25">
      <c r="A279" s="81"/>
      <c r="B279" s="84"/>
      <c r="C279" s="94"/>
      <c r="D279" s="73"/>
      <c r="E279" s="87"/>
      <c r="F279" s="90"/>
      <c r="G279" s="25" t="s">
        <v>150</v>
      </c>
      <c r="H279" s="25" t="s">
        <v>151</v>
      </c>
      <c r="I279" s="25" t="s">
        <v>152</v>
      </c>
      <c r="J279" s="25" t="s">
        <v>153</v>
      </c>
      <c r="K279" s="71"/>
      <c r="L279" s="63" t="s">
        <v>150</v>
      </c>
      <c r="M279" s="63" t="s">
        <v>151</v>
      </c>
      <c r="N279" s="63" t="s">
        <v>152</v>
      </c>
      <c r="O279" s="63" t="s">
        <v>153</v>
      </c>
      <c r="P279" s="71"/>
      <c r="Q279" s="71"/>
      <c r="R279" s="71"/>
      <c r="S279" s="73"/>
    </row>
    <row r="280" spans="1:19" ht="45.75" customHeight="1" x14ac:dyDescent="0.25">
      <c r="A280" s="82"/>
      <c r="B280" s="85"/>
      <c r="C280" s="95"/>
      <c r="D280" s="74"/>
      <c r="E280" s="2">
        <v>3928</v>
      </c>
      <c r="F280" s="2">
        <v>3928</v>
      </c>
      <c r="G280" s="2">
        <v>3928</v>
      </c>
      <c r="H280" s="2">
        <v>3928</v>
      </c>
      <c r="I280" s="2">
        <v>3928</v>
      </c>
      <c r="J280" s="2">
        <v>3928</v>
      </c>
      <c r="K280" s="2">
        <v>3928</v>
      </c>
      <c r="L280" s="2">
        <v>3928</v>
      </c>
      <c r="M280" s="2">
        <v>3928</v>
      </c>
      <c r="N280" s="2">
        <v>3928</v>
      </c>
      <c r="O280" s="2">
        <v>3928</v>
      </c>
      <c r="P280" s="2">
        <v>3928</v>
      </c>
      <c r="Q280" s="2">
        <v>3928</v>
      </c>
      <c r="R280" s="2">
        <v>3928</v>
      </c>
      <c r="S280" s="74"/>
    </row>
    <row r="281" spans="1:19" ht="63" customHeight="1" x14ac:dyDescent="0.25">
      <c r="A281" s="28" t="s">
        <v>99</v>
      </c>
      <c r="B281" s="3" t="s">
        <v>228</v>
      </c>
      <c r="C281" s="4" t="s">
        <v>73</v>
      </c>
      <c r="D281" s="3" t="s">
        <v>3</v>
      </c>
      <c r="E281" s="25">
        <f>SUM(F281:R281)</f>
        <v>0</v>
      </c>
      <c r="F281" s="64">
        <v>0</v>
      </c>
      <c r="G281" s="65"/>
      <c r="H281" s="65"/>
      <c r="I281" s="65"/>
      <c r="J281" s="66"/>
      <c r="K281" s="64">
        <v>0</v>
      </c>
      <c r="L281" s="65"/>
      <c r="M281" s="65"/>
      <c r="N281" s="65"/>
      <c r="O281" s="66"/>
      <c r="P281" s="25">
        <v>0</v>
      </c>
      <c r="Q281" s="25">
        <v>0</v>
      </c>
      <c r="R281" s="25">
        <v>0</v>
      </c>
      <c r="S281" s="26" t="s">
        <v>52</v>
      </c>
    </row>
    <row r="282" spans="1:19" ht="18.75" customHeight="1" x14ac:dyDescent="0.25">
      <c r="A282" s="80"/>
      <c r="B282" s="83" t="s">
        <v>194</v>
      </c>
      <c r="C282" s="93" t="s">
        <v>212</v>
      </c>
      <c r="D282" s="72" t="s">
        <v>212</v>
      </c>
      <c r="E282" s="86" t="s">
        <v>149</v>
      </c>
      <c r="F282" s="89">
        <v>2023</v>
      </c>
      <c r="G282" s="64" t="s">
        <v>154</v>
      </c>
      <c r="H282" s="65"/>
      <c r="I282" s="65"/>
      <c r="J282" s="66"/>
      <c r="K282" s="70" t="s">
        <v>7</v>
      </c>
      <c r="L282" s="64" t="s">
        <v>154</v>
      </c>
      <c r="M282" s="65"/>
      <c r="N282" s="65"/>
      <c r="O282" s="66"/>
      <c r="P282" s="70" t="s">
        <v>69</v>
      </c>
      <c r="Q282" s="70" t="s">
        <v>70</v>
      </c>
      <c r="R282" s="70" t="s">
        <v>71</v>
      </c>
      <c r="S282" s="72" t="s">
        <v>212</v>
      </c>
    </row>
    <row r="283" spans="1:19" ht="15.75" customHeight="1" x14ac:dyDescent="0.25">
      <c r="A283" s="81"/>
      <c r="B283" s="84"/>
      <c r="C283" s="94"/>
      <c r="D283" s="73"/>
      <c r="E283" s="87"/>
      <c r="F283" s="90"/>
      <c r="G283" s="25" t="s">
        <v>150</v>
      </c>
      <c r="H283" s="25" t="s">
        <v>151</v>
      </c>
      <c r="I283" s="25" t="s">
        <v>152</v>
      </c>
      <c r="J283" s="25" t="s">
        <v>153</v>
      </c>
      <c r="K283" s="71"/>
      <c r="L283" s="63" t="s">
        <v>150</v>
      </c>
      <c r="M283" s="63" t="s">
        <v>151</v>
      </c>
      <c r="N283" s="63" t="s">
        <v>152</v>
      </c>
      <c r="O283" s="63" t="s">
        <v>153</v>
      </c>
      <c r="P283" s="71"/>
      <c r="Q283" s="71"/>
      <c r="R283" s="71"/>
      <c r="S283" s="73"/>
    </row>
    <row r="284" spans="1:19" ht="15.75" customHeight="1" x14ac:dyDescent="0.25">
      <c r="A284" s="82"/>
      <c r="B284" s="85"/>
      <c r="C284" s="95"/>
      <c r="D284" s="74"/>
      <c r="E284" s="2">
        <v>353646.75</v>
      </c>
      <c r="F284" s="2">
        <v>353646.75</v>
      </c>
      <c r="G284" s="2">
        <v>353646.75</v>
      </c>
      <c r="H284" s="2">
        <v>353646.75</v>
      </c>
      <c r="I284" s="2">
        <v>353646.75</v>
      </c>
      <c r="J284" s="2">
        <v>353646.75</v>
      </c>
      <c r="K284" s="2">
        <v>353646.75</v>
      </c>
      <c r="L284" s="2">
        <v>353646.75</v>
      </c>
      <c r="M284" s="2">
        <v>353646.75</v>
      </c>
      <c r="N284" s="2">
        <v>353646.75</v>
      </c>
      <c r="O284" s="2">
        <v>353646.75</v>
      </c>
      <c r="P284" s="2">
        <v>353646.75</v>
      </c>
      <c r="Q284" s="2">
        <v>353646.75</v>
      </c>
      <c r="R284" s="2">
        <v>353646.75</v>
      </c>
      <c r="S284" s="74"/>
    </row>
    <row r="285" spans="1:19" ht="80.25" customHeight="1" x14ac:dyDescent="0.25">
      <c r="A285" s="21" t="s">
        <v>100</v>
      </c>
      <c r="B285" s="22" t="s">
        <v>235</v>
      </c>
      <c r="C285" s="4" t="s">
        <v>73</v>
      </c>
      <c r="D285" s="3" t="s">
        <v>3</v>
      </c>
      <c r="E285" s="25">
        <f>SUM(F285:R285)</f>
        <v>100</v>
      </c>
      <c r="F285" s="64">
        <v>0</v>
      </c>
      <c r="G285" s="65"/>
      <c r="H285" s="65"/>
      <c r="I285" s="65"/>
      <c r="J285" s="66"/>
      <c r="K285" s="64">
        <f>100</f>
        <v>100</v>
      </c>
      <c r="L285" s="65"/>
      <c r="M285" s="65"/>
      <c r="N285" s="65"/>
      <c r="O285" s="66"/>
      <c r="P285" s="25">
        <v>0</v>
      </c>
      <c r="Q285" s="25">
        <v>0</v>
      </c>
      <c r="R285" s="25">
        <v>0</v>
      </c>
      <c r="S285" s="20" t="s">
        <v>212</v>
      </c>
    </row>
    <row r="286" spans="1:19" ht="16.5" customHeight="1" x14ac:dyDescent="0.25">
      <c r="A286" s="80"/>
      <c r="B286" s="83" t="s">
        <v>272</v>
      </c>
      <c r="C286" s="93" t="s">
        <v>212</v>
      </c>
      <c r="D286" s="72" t="s">
        <v>212</v>
      </c>
      <c r="E286" s="86" t="s">
        <v>149</v>
      </c>
      <c r="F286" s="89">
        <v>2023</v>
      </c>
      <c r="G286" s="64" t="s">
        <v>154</v>
      </c>
      <c r="H286" s="65"/>
      <c r="I286" s="65"/>
      <c r="J286" s="66"/>
      <c r="K286" s="70" t="s">
        <v>7</v>
      </c>
      <c r="L286" s="64" t="s">
        <v>154</v>
      </c>
      <c r="M286" s="65"/>
      <c r="N286" s="65"/>
      <c r="O286" s="66"/>
      <c r="P286" s="70" t="s">
        <v>69</v>
      </c>
      <c r="Q286" s="70" t="s">
        <v>70</v>
      </c>
      <c r="R286" s="70" t="s">
        <v>71</v>
      </c>
      <c r="S286" s="72" t="s">
        <v>212</v>
      </c>
    </row>
    <row r="287" spans="1:19" ht="14.25" customHeight="1" x14ac:dyDescent="0.25">
      <c r="A287" s="81"/>
      <c r="B287" s="84"/>
      <c r="C287" s="94"/>
      <c r="D287" s="73"/>
      <c r="E287" s="87"/>
      <c r="F287" s="90"/>
      <c r="G287" s="25" t="s">
        <v>150</v>
      </c>
      <c r="H287" s="25" t="s">
        <v>151</v>
      </c>
      <c r="I287" s="25" t="s">
        <v>152</v>
      </c>
      <c r="J287" s="25" t="s">
        <v>153</v>
      </c>
      <c r="K287" s="71"/>
      <c r="L287" s="63" t="s">
        <v>150</v>
      </c>
      <c r="M287" s="63" t="s">
        <v>151</v>
      </c>
      <c r="N287" s="63" t="s">
        <v>152</v>
      </c>
      <c r="O287" s="63" t="s">
        <v>153</v>
      </c>
      <c r="P287" s="71"/>
      <c r="Q287" s="71"/>
      <c r="R287" s="71"/>
      <c r="S287" s="73"/>
    </row>
    <row r="288" spans="1:19" ht="18" customHeight="1" x14ac:dyDescent="0.25">
      <c r="A288" s="82"/>
      <c r="B288" s="85"/>
      <c r="C288" s="95"/>
      <c r="D288" s="74"/>
      <c r="E288" s="2" t="s">
        <v>244</v>
      </c>
      <c r="F288" s="2" t="s">
        <v>203</v>
      </c>
      <c r="G288" s="2" t="s">
        <v>203</v>
      </c>
      <c r="H288" s="2" t="s">
        <v>203</v>
      </c>
      <c r="I288" s="2" t="s">
        <v>22</v>
      </c>
      <c r="J288" s="2" t="s">
        <v>22</v>
      </c>
      <c r="K288" s="2" t="s">
        <v>244</v>
      </c>
      <c r="L288" s="2" t="s">
        <v>244</v>
      </c>
      <c r="M288" s="2" t="s">
        <v>244</v>
      </c>
      <c r="N288" s="2" t="s">
        <v>244</v>
      </c>
      <c r="O288" s="2" t="s">
        <v>244</v>
      </c>
      <c r="P288" s="2" t="s">
        <v>244</v>
      </c>
      <c r="Q288" s="2" t="s">
        <v>244</v>
      </c>
      <c r="R288" s="2" t="s">
        <v>244</v>
      </c>
      <c r="S288" s="74"/>
    </row>
    <row r="289" spans="1:19" ht="65.25" customHeight="1" x14ac:dyDescent="0.25">
      <c r="A289" s="21" t="s">
        <v>101</v>
      </c>
      <c r="B289" s="3" t="s">
        <v>237</v>
      </c>
      <c r="C289" s="4" t="s">
        <v>73</v>
      </c>
      <c r="D289" s="3" t="s">
        <v>3</v>
      </c>
      <c r="E289" s="25">
        <f>SUM(F289:R289)</f>
        <v>1073</v>
      </c>
      <c r="F289" s="64">
        <v>185</v>
      </c>
      <c r="G289" s="65"/>
      <c r="H289" s="65"/>
      <c r="I289" s="65"/>
      <c r="J289" s="66"/>
      <c r="K289" s="64">
        <v>222</v>
      </c>
      <c r="L289" s="65"/>
      <c r="M289" s="65"/>
      <c r="N289" s="65"/>
      <c r="O289" s="66"/>
      <c r="P289" s="25">
        <v>222</v>
      </c>
      <c r="Q289" s="25">
        <v>222</v>
      </c>
      <c r="R289" s="25">
        <v>222</v>
      </c>
      <c r="S289" s="26" t="s">
        <v>52</v>
      </c>
    </row>
    <row r="290" spans="1:19" ht="17.25" customHeight="1" x14ac:dyDescent="0.25">
      <c r="A290" s="80"/>
      <c r="B290" s="83" t="s">
        <v>195</v>
      </c>
      <c r="C290" s="93" t="s">
        <v>212</v>
      </c>
      <c r="D290" s="72" t="s">
        <v>212</v>
      </c>
      <c r="E290" s="86" t="s">
        <v>149</v>
      </c>
      <c r="F290" s="89">
        <v>2023</v>
      </c>
      <c r="G290" s="64" t="s">
        <v>154</v>
      </c>
      <c r="H290" s="65"/>
      <c r="I290" s="65"/>
      <c r="J290" s="66"/>
      <c r="K290" s="70" t="s">
        <v>7</v>
      </c>
      <c r="L290" s="64" t="s">
        <v>154</v>
      </c>
      <c r="M290" s="65"/>
      <c r="N290" s="65"/>
      <c r="O290" s="66"/>
      <c r="P290" s="70" t="s">
        <v>69</v>
      </c>
      <c r="Q290" s="70" t="s">
        <v>70</v>
      </c>
      <c r="R290" s="70" t="s">
        <v>71</v>
      </c>
      <c r="S290" s="72" t="s">
        <v>212</v>
      </c>
    </row>
    <row r="291" spans="1:19" ht="17.25" customHeight="1" x14ac:dyDescent="0.25">
      <c r="A291" s="81"/>
      <c r="B291" s="84"/>
      <c r="C291" s="94"/>
      <c r="D291" s="73"/>
      <c r="E291" s="87"/>
      <c r="F291" s="90"/>
      <c r="G291" s="25" t="s">
        <v>150</v>
      </c>
      <c r="H291" s="25" t="s">
        <v>151</v>
      </c>
      <c r="I291" s="25" t="s">
        <v>152</v>
      </c>
      <c r="J291" s="25" t="s">
        <v>153</v>
      </c>
      <c r="K291" s="71"/>
      <c r="L291" s="63" t="s">
        <v>150</v>
      </c>
      <c r="M291" s="63" t="s">
        <v>151</v>
      </c>
      <c r="N291" s="63" t="s">
        <v>152</v>
      </c>
      <c r="O291" s="63" t="s">
        <v>153</v>
      </c>
      <c r="P291" s="71"/>
      <c r="Q291" s="71"/>
      <c r="R291" s="71"/>
      <c r="S291" s="73"/>
    </row>
    <row r="292" spans="1:19" ht="18" customHeight="1" x14ac:dyDescent="0.25">
      <c r="A292" s="82"/>
      <c r="B292" s="85"/>
      <c r="C292" s="95"/>
      <c r="D292" s="74"/>
      <c r="E292" s="2">
        <v>45</v>
      </c>
      <c r="F292" s="2">
        <v>9</v>
      </c>
      <c r="G292" s="2" t="s">
        <v>22</v>
      </c>
      <c r="H292" s="2">
        <v>5</v>
      </c>
      <c r="I292" s="2">
        <v>4</v>
      </c>
      <c r="J292" s="2" t="s">
        <v>22</v>
      </c>
      <c r="K292" s="2">
        <f>O292</f>
        <v>9</v>
      </c>
      <c r="L292" s="2" t="s">
        <v>22</v>
      </c>
      <c r="M292" s="2">
        <v>5</v>
      </c>
      <c r="N292" s="2">
        <v>9</v>
      </c>
      <c r="O292" s="2">
        <v>9</v>
      </c>
      <c r="P292" s="2">
        <v>9</v>
      </c>
      <c r="Q292" s="2">
        <v>9</v>
      </c>
      <c r="R292" s="2">
        <v>9</v>
      </c>
      <c r="S292" s="74"/>
    </row>
    <row r="293" spans="1:19" ht="66" customHeight="1" x14ac:dyDescent="0.25">
      <c r="A293" s="28" t="s">
        <v>102</v>
      </c>
      <c r="B293" s="3" t="s">
        <v>196</v>
      </c>
      <c r="C293" s="4" t="s">
        <v>73</v>
      </c>
      <c r="D293" s="3" t="s">
        <v>3</v>
      </c>
      <c r="E293" s="25">
        <f>SUM(F293:R293)</f>
        <v>495</v>
      </c>
      <c r="F293" s="64">
        <v>95</v>
      </c>
      <c r="G293" s="65"/>
      <c r="H293" s="65"/>
      <c r="I293" s="65"/>
      <c r="J293" s="66"/>
      <c r="K293" s="64">
        <v>100</v>
      </c>
      <c r="L293" s="65"/>
      <c r="M293" s="65"/>
      <c r="N293" s="65"/>
      <c r="O293" s="66"/>
      <c r="P293" s="25">
        <v>100</v>
      </c>
      <c r="Q293" s="25">
        <v>100</v>
      </c>
      <c r="R293" s="25">
        <v>100</v>
      </c>
      <c r="S293" s="26" t="s">
        <v>52</v>
      </c>
    </row>
    <row r="294" spans="1:19" ht="20.25" customHeight="1" x14ac:dyDescent="0.25">
      <c r="A294" s="80"/>
      <c r="B294" s="83" t="s">
        <v>197</v>
      </c>
      <c r="C294" s="93" t="s">
        <v>212</v>
      </c>
      <c r="D294" s="72" t="s">
        <v>212</v>
      </c>
      <c r="E294" s="86" t="s">
        <v>149</v>
      </c>
      <c r="F294" s="89">
        <v>2023</v>
      </c>
      <c r="G294" s="64" t="s">
        <v>154</v>
      </c>
      <c r="H294" s="65"/>
      <c r="I294" s="65"/>
      <c r="J294" s="66"/>
      <c r="K294" s="70" t="s">
        <v>7</v>
      </c>
      <c r="L294" s="64" t="s">
        <v>154</v>
      </c>
      <c r="M294" s="65"/>
      <c r="N294" s="65"/>
      <c r="O294" s="66"/>
      <c r="P294" s="70" t="s">
        <v>69</v>
      </c>
      <c r="Q294" s="70" t="s">
        <v>70</v>
      </c>
      <c r="R294" s="70" t="s">
        <v>71</v>
      </c>
      <c r="S294" s="72" t="s">
        <v>212</v>
      </c>
    </row>
    <row r="295" spans="1:19" ht="15.75" customHeight="1" x14ac:dyDescent="0.25">
      <c r="A295" s="81"/>
      <c r="B295" s="84"/>
      <c r="C295" s="94"/>
      <c r="D295" s="73"/>
      <c r="E295" s="87"/>
      <c r="F295" s="90"/>
      <c r="G295" s="25" t="s">
        <v>150</v>
      </c>
      <c r="H295" s="25" t="s">
        <v>151</v>
      </c>
      <c r="I295" s="25" t="s">
        <v>152</v>
      </c>
      <c r="J295" s="25" t="s">
        <v>153</v>
      </c>
      <c r="K295" s="71"/>
      <c r="L295" s="63" t="s">
        <v>150</v>
      </c>
      <c r="M295" s="63" t="s">
        <v>151</v>
      </c>
      <c r="N295" s="63" t="s">
        <v>152</v>
      </c>
      <c r="O295" s="63" t="s">
        <v>153</v>
      </c>
      <c r="P295" s="71"/>
      <c r="Q295" s="71"/>
      <c r="R295" s="71"/>
      <c r="S295" s="73"/>
    </row>
    <row r="296" spans="1:19" ht="25.5" customHeight="1" x14ac:dyDescent="0.25">
      <c r="A296" s="82"/>
      <c r="B296" s="85"/>
      <c r="C296" s="95"/>
      <c r="D296" s="74"/>
      <c r="E296" s="2">
        <v>1</v>
      </c>
      <c r="F296" s="2">
        <v>1</v>
      </c>
      <c r="G296" s="2">
        <v>1</v>
      </c>
      <c r="H296" s="2">
        <v>1</v>
      </c>
      <c r="I296" s="2">
        <v>1</v>
      </c>
      <c r="J296" s="2">
        <v>1</v>
      </c>
      <c r="K296" s="2">
        <v>1</v>
      </c>
      <c r="L296" s="2">
        <v>1</v>
      </c>
      <c r="M296" s="2">
        <v>1</v>
      </c>
      <c r="N296" s="2">
        <v>1</v>
      </c>
      <c r="O296" s="2">
        <v>1</v>
      </c>
      <c r="P296" s="2">
        <v>1</v>
      </c>
      <c r="Q296" s="2">
        <v>1</v>
      </c>
      <c r="R296" s="2">
        <v>1</v>
      </c>
      <c r="S296" s="74"/>
    </row>
    <row r="297" spans="1:19" ht="47.25" customHeight="1" x14ac:dyDescent="0.25">
      <c r="A297" s="105" t="s">
        <v>103</v>
      </c>
      <c r="B297" s="98" t="s">
        <v>87</v>
      </c>
      <c r="C297" s="98" t="s">
        <v>73</v>
      </c>
      <c r="D297" s="3" t="s">
        <v>3</v>
      </c>
      <c r="E297" s="25">
        <f>SUM(F297:R297)</f>
        <v>100</v>
      </c>
      <c r="F297" s="64">
        <v>0</v>
      </c>
      <c r="G297" s="65"/>
      <c r="H297" s="65"/>
      <c r="I297" s="65"/>
      <c r="J297" s="66"/>
      <c r="K297" s="64">
        <f>100</f>
        <v>100</v>
      </c>
      <c r="L297" s="65"/>
      <c r="M297" s="65"/>
      <c r="N297" s="65"/>
      <c r="O297" s="66"/>
      <c r="P297" s="25">
        <v>0</v>
      </c>
      <c r="Q297" s="25">
        <v>0</v>
      </c>
      <c r="R297" s="25">
        <v>0</v>
      </c>
      <c r="S297" s="26" t="s">
        <v>52</v>
      </c>
    </row>
    <row r="298" spans="1:19" ht="54" customHeight="1" x14ac:dyDescent="0.25">
      <c r="A298" s="105"/>
      <c r="B298" s="98"/>
      <c r="C298" s="146"/>
      <c r="D298" s="3" t="s">
        <v>24</v>
      </c>
      <c r="E298" s="103" t="s">
        <v>245</v>
      </c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26" t="s">
        <v>129</v>
      </c>
    </row>
    <row r="299" spans="1:19" ht="27.75" customHeight="1" x14ac:dyDescent="0.25">
      <c r="A299" s="80"/>
      <c r="B299" s="83" t="s">
        <v>198</v>
      </c>
      <c r="C299" s="93" t="s">
        <v>212</v>
      </c>
      <c r="D299" s="72" t="s">
        <v>212</v>
      </c>
      <c r="E299" s="86" t="s">
        <v>149</v>
      </c>
      <c r="F299" s="89">
        <v>2023</v>
      </c>
      <c r="G299" s="64" t="s">
        <v>154</v>
      </c>
      <c r="H299" s="65"/>
      <c r="I299" s="65"/>
      <c r="J299" s="66"/>
      <c r="K299" s="70" t="s">
        <v>7</v>
      </c>
      <c r="L299" s="64" t="s">
        <v>154</v>
      </c>
      <c r="M299" s="65"/>
      <c r="N299" s="65"/>
      <c r="O299" s="66"/>
      <c r="P299" s="70" t="s">
        <v>69</v>
      </c>
      <c r="Q299" s="70" t="s">
        <v>70</v>
      </c>
      <c r="R299" s="70" t="s">
        <v>71</v>
      </c>
      <c r="S299" s="72" t="s">
        <v>212</v>
      </c>
    </row>
    <row r="300" spans="1:19" ht="17.25" customHeight="1" x14ac:dyDescent="0.25">
      <c r="A300" s="81"/>
      <c r="B300" s="84"/>
      <c r="C300" s="94"/>
      <c r="D300" s="73"/>
      <c r="E300" s="87"/>
      <c r="F300" s="90"/>
      <c r="G300" s="25" t="s">
        <v>150</v>
      </c>
      <c r="H300" s="25" t="s">
        <v>151</v>
      </c>
      <c r="I300" s="25" t="s">
        <v>152</v>
      </c>
      <c r="J300" s="25" t="s">
        <v>153</v>
      </c>
      <c r="K300" s="71"/>
      <c r="L300" s="63" t="s">
        <v>150</v>
      </c>
      <c r="M300" s="63" t="s">
        <v>151</v>
      </c>
      <c r="N300" s="63" t="s">
        <v>152</v>
      </c>
      <c r="O300" s="63" t="s">
        <v>153</v>
      </c>
      <c r="P300" s="71"/>
      <c r="Q300" s="71"/>
      <c r="R300" s="71"/>
      <c r="S300" s="73"/>
    </row>
    <row r="301" spans="1:19" ht="41.25" customHeight="1" x14ac:dyDescent="0.25">
      <c r="A301" s="82"/>
      <c r="B301" s="85"/>
      <c r="C301" s="95"/>
      <c r="D301" s="74"/>
      <c r="E301" s="2">
        <f>F301+K301+P301+Q301+R301</f>
        <v>259</v>
      </c>
      <c r="F301" s="2">
        <v>51</v>
      </c>
      <c r="G301" s="2" t="s">
        <v>22</v>
      </c>
      <c r="H301" s="2">
        <v>26</v>
      </c>
      <c r="I301" s="2">
        <v>25</v>
      </c>
      <c r="J301" s="2" t="s">
        <v>22</v>
      </c>
      <c r="K301" s="2">
        <f>O301</f>
        <v>52</v>
      </c>
      <c r="L301" s="2" t="s">
        <v>244</v>
      </c>
      <c r="M301" s="2">
        <v>26</v>
      </c>
      <c r="N301" s="2">
        <v>52</v>
      </c>
      <c r="O301" s="2">
        <v>52</v>
      </c>
      <c r="P301" s="2">
        <v>52</v>
      </c>
      <c r="Q301" s="2">
        <v>52</v>
      </c>
      <c r="R301" s="2">
        <v>52</v>
      </c>
      <c r="S301" s="74"/>
    </row>
    <row r="302" spans="1:19" ht="85.5" customHeight="1" x14ac:dyDescent="0.25">
      <c r="A302" s="28" t="s">
        <v>104</v>
      </c>
      <c r="B302" s="3" t="s">
        <v>88</v>
      </c>
      <c r="C302" s="4" t="s">
        <v>73</v>
      </c>
      <c r="D302" s="3" t="s">
        <v>3</v>
      </c>
      <c r="E302" s="25">
        <f>SUM(F302:R302)</f>
        <v>0</v>
      </c>
      <c r="F302" s="64">
        <v>0</v>
      </c>
      <c r="G302" s="65"/>
      <c r="H302" s="65"/>
      <c r="I302" s="65"/>
      <c r="J302" s="66"/>
      <c r="K302" s="64">
        <v>0</v>
      </c>
      <c r="L302" s="65"/>
      <c r="M302" s="65"/>
      <c r="N302" s="65"/>
      <c r="O302" s="66"/>
      <c r="P302" s="25">
        <v>0</v>
      </c>
      <c r="Q302" s="25">
        <v>0</v>
      </c>
      <c r="R302" s="25">
        <v>0</v>
      </c>
      <c r="S302" s="26" t="s">
        <v>52</v>
      </c>
    </row>
    <row r="303" spans="1:19" ht="45" customHeight="1" x14ac:dyDescent="0.25">
      <c r="A303" s="80"/>
      <c r="B303" s="83" t="s">
        <v>199</v>
      </c>
      <c r="C303" s="93" t="s">
        <v>212</v>
      </c>
      <c r="D303" s="72" t="s">
        <v>212</v>
      </c>
      <c r="E303" s="86" t="s">
        <v>149</v>
      </c>
      <c r="F303" s="89">
        <v>2023</v>
      </c>
      <c r="G303" s="64" t="s">
        <v>154</v>
      </c>
      <c r="H303" s="65"/>
      <c r="I303" s="65"/>
      <c r="J303" s="66"/>
      <c r="K303" s="70" t="s">
        <v>7</v>
      </c>
      <c r="L303" s="64" t="s">
        <v>154</v>
      </c>
      <c r="M303" s="65"/>
      <c r="N303" s="65"/>
      <c r="O303" s="66"/>
      <c r="P303" s="70" t="s">
        <v>69</v>
      </c>
      <c r="Q303" s="70" t="s">
        <v>70</v>
      </c>
      <c r="R303" s="70" t="s">
        <v>71</v>
      </c>
      <c r="S303" s="72" t="s">
        <v>212</v>
      </c>
    </row>
    <row r="304" spans="1:19" ht="23.25" customHeight="1" x14ac:dyDescent="0.25">
      <c r="A304" s="81"/>
      <c r="B304" s="84"/>
      <c r="C304" s="94"/>
      <c r="D304" s="73"/>
      <c r="E304" s="87"/>
      <c r="F304" s="90"/>
      <c r="G304" s="25" t="s">
        <v>150</v>
      </c>
      <c r="H304" s="25" t="s">
        <v>151</v>
      </c>
      <c r="I304" s="25" t="s">
        <v>152</v>
      </c>
      <c r="J304" s="25" t="s">
        <v>153</v>
      </c>
      <c r="K304" s="71"/>
      <c r="L304" s="63" t="s">
        <v>150</v>
      </c>
      <c r="M304" s="63" t="s">
        <v>151</v>
      </c>
      <c r="N304" s="63" t="s">
        <v>152</v>
      </c>
      <c r="O304" s="63" t="s">
        <v>153</v>
      </c>
      <c r="P304" s="71"/>
      <c r="Q304" s="71"/>
      <c r="R304" s="71"/>
      <c r="S304" s="73"/>
    </row>
    <row r="305" spans="1:19" ht="38.25" customHeight="1" x14ac:dyDescent="0.25">
      <c r="A305" s="82"/>
      <c r="B305" s="85"/>
      <c r="C305" s="95"/>
      <c r="D305" s="74"/>
      <c r="E305" s="25" t="s">
        <v>22</v>
      </c>
      <c r="F305" s="25" t="s">
        <v>22</v>
      </c>
      <c r="G305" s="25" t="s">
        <v>22</v>
      </c>
      <c r="H305" s="25" t="s">
        <v>22</v>
      </c>
      <c r="I305" s="25" t="s">
        <v>22</v>
      </c>
      <c r="J305" s="25" t="s">
        <v>22</v>
      </c>
      <c r="K305" s="63" t="s">
        <v>22</v>
      </c>
      <c r="L305" s="63" t="s">
        <v>22</v>
      </c>
      <c r="M305" s="63" t="s">
        <v>22</v>
      </c>
      <c r="N305" s="63" t="s">
        <v>22</v>
      </c>
      <c r="O305" s="63" t="s">
        <v>22</v>
      </c>
      <c r="P305" s="25" t="s">
        <v>22</v>
      </c>
      <c r="Q305" s="25" t="s">
        <v>22</v>
      </c>
      <c r="R305" s="25" t="s">
        <v>22</v>
      </c>
      <c r="S305" s="74"/>
    </row>
    <row r="306" spans="1:19" ht="170.25" customHeight="1" x14ac:dyDescent="0.25">
      <c r="A306" s="28" t="s">
        <v>236</v>
      </c>
      <c r="B306" s="3" t="s">
        <v>238</v>
      </c>
      <c r="C306" s="4" t="s">
        <v>73</v>
      </c>
      <c r="D306" s="3" t="s">
        <v>3</v>
      </c>
      <c r="E306" s="25">
        <v>0</v>
      </c>
      <c r="F306" s="64">
        <v>0</v>
      </c>
      <c r="G306" s="65"/>
      <c r="H306" s="65"/>
      <c r="I306" s="65"/>
      <c r="J306" s="66"/>
      <c r="K306" s="64">
        <v>0</v>
      </c>
      <c r="L306" s="65"/>
      <c r="M306" s="65"/>
      <c r="N306" s="65"/>
      <c r="O306" s="66"/>
      <c r="P306" s="25">
        <v>0</v>
      </c>
      <c r="Q306" s="25">
        <v>0</v>
      </c>
      <c r="R306" s="25">
        <v>0</v>
      </c>
      <c r="S306" s="26" t="s">
        <v>52</v>
      </c>
    </row>
    <row r="307" spans="1:19" ht="20.25" customHeight="1" x14ac:dyDescent="0.25">
      <c r="A307" s="80"/>
      <c r="B307" s="83" t="s">
        <v>241</v>
      </c>
      <c r="C307" s="93" t="s">
        <v>212</v>
      </c>
      <c r="D307" s="72" t="s">
        <v>212</v>
      </c>
      <c r="E307" s="86" t="s">
        <v>149</v>
      </c>
      <c r="F307" s="89">
        <v>2023</v>
      </c>
      <c r="G307" s="64" t="s">
        <v>154</v>
      </c>
      <c r="H307" s="65"/>
      <c r="I307" s="65"/>
      <c r="J307" s="66"/>
      <c r="K307" s="70" t="s">
        <v>7</v>
      </c>
      <c r="L307" s="64" t="s">
        <v>154</v>
      </c>
      <c r="M307" s="65"/>
      <c r="N307" s="65"/>
      <c r="O307" s="66"/>
      <c r="P307" s="70" t="s">
        <v>69</v>
      </c>
      <c r="Q307" s="70" t="s">
        <v>70</v>
      </c>
      <c r="R307" s="70" t="s">
        <v>71</v>
      </c>
      <c r="S307" s="72" t="s">
        <v>212</v>
      </c>
    </row>
    <row r="308" spans="1:19" ht="16.5" customHeight="1" x14ac:dyDescent="0.25">
      <c r="A308" s="81"/>
      <c r="B308" s="84"/>
      <c r="C308" s="94"/>
      <c r="D308" s="73"/>
      <c r="E308" s="87"/>
      <c r="F308" s="90"/>
      <c r="G308" s="25" t="s">
        <v>150</v>
      </c>
      <c r="H308" s="25" t="s">
        <v>151</v>
      </c>
      <c r="I308" s="25" t="s">
        <v>152</v>
      </c>
      <c r="J308" s="25" t="s">
        <v>153</v>
      </c>
      <c r="K308" s="71"/>
      <c r="L308" s="63" t="s">
        <v>150</v>
      </c>
      <c r="M308" s="63" t="s">
        <v>151</v>
      </c>
      <c r="N308" s="63" t="s">
        <v>152</v>
      </c>
      <c r="O308" s="63" t="s">
        <v>153</v>
      </c>
      <c r="P308" s="71"/>
      <c r="Q308" s="71"/>
      <c r="R308" s="71"/>
      <c r="S308" s="73"/>
    </row>
    <row r="309" spans="1:19" ht="90.75" customHeight="1" x14ac:dyDescent="0.25">
      <c r="A309" s="82"/>
      <c r="B309" s="85"/>
      <c r="C309" s="95"/>
      <c r="D309" s="74"/>
      <c r="E309" s="25" t="s">
        <v>22</v>
      </c>
      <c r="F309" s="25" t="s">
        <v>22</v>
      </c>
      <c r="G309" s="25" t="s">
        <v>22</v>
      </c>
      <c r="H309" s="25" t="s">
        <v>22</v>
      </c>
      <c r="I309" s="25" t="s">
        <v>22</v>
      </c>
      <c r="J309" s="25" t="s">
        <v>22</v>
      </c>
      <c r="K309" s="63" t="s">
        <v>22</v>
      </c>
      <c r="L309" s="63" t="s">
        <v>22</v>
      </c>
      <c r="M309" s="63" t="s">
        <v>22</v>
      </c>
      <c r="N309" s="63" t="s">
        <v>22</v>
      </c>
      <c r="O309" s="63" t="s">
        <v>22</v>
      </c>
      <c r="P309" s="25" t="s">
        <v>22</v>
      </c>
      <c r="Q309" s="25" t="s">
        <v>22</v>
      </c>
      <c r="R309" s="25" t="s">
        <v>22</v>
      </c>
      <c r="S309" s="74"/>
    </row>
    <row r="310" spans="1:19" ht="27.75" customHeight="1" x14ac:dyDescent="0.25">
      <c r="A310" s="145" t="s">
        <v>218</v>
      </c>
      <c r="B310" s="145"/>
      <c r="C310" s="145"/>
      <c r="D310" s="43" t="s">
        <v>35</v>
      </c>
      <c r="E310" s="1">
        <f>SUM(F310:R310)</f>
        <v>63957.175499999998</v>
      </c>
      <c r="F310" s="67">
        <f>F311</f>
        <v>4709.1755000000003</v>
      </c>
      <c r="G310" s="68"/>
      <c r="H310" s="68"/>
      <c r="I310" s="68"/>
      <c r="J310" s="69"/>
      <c r="K310" s="67">
        <f>K311</f>
        <v>14812</v>
      </c>
      <c r="L310" s="68"/>
      <c r="M310" s="68"/>
      <c r="N310" s="68"/>
      <c r="O310" s="69"/>
      <c r="P310" s="1">
        <f t="shared" ref="P310:R310" si="23">P311</f>
        <v>14812</v>
      </c>
      <c r="Q310" s="1">
        <f t="shared" si="23"/>
        <v>14812</v>
      </c>
      <c r="R310" s="1">
        <f t="shared" si="23"/>
        <v>14812</v>
      </c>
      <c r="S310" s="72" t="s">
        <v>212</v>
      </c>
    </row>
    <row r="311" spans="1:19" ht="85.5" customHeight="1" x14ac:dyDescent="0.25">
      <c r="A311" s="145"/>
      <c r="B311" s="145"/>
      <c r="C311" s="145"/>
      <c r="D311" s="38" t="s">
        <v>3</v>
      </c>
      <c r="E311" s="1">
        <f>SUM(F311:R311)</f>
        <v>63957.175499999998</v>
      </c>
      <c r="F311" s="67">
        <f>F259</f>
        <v>4709.1755000000003</v>
      </c>
      <c r="G311" s="68"/>
      <c r="H311" s="68"/>
      <c r="I311" s="68"/>
      <c r="J311" s="69"/>
      <c r="K311" s="67">
        <f>K259</f>
        <v>14812</v>
      </c>
      <c r="L311" s="68"/>
      <c r="M311" s="68"/>
      <c r="N311" s="68"/>
      <c r="O311" s="69"/>
      <c r="P311" s="1">
        <f>P259</f>
        <v>14812</v>
      </c>
      <c r="Q311" s="1">
        <f>Q259</f>
        <v>14812</v>
      </c>
      <c r="R311" s="1">
        <f>R259</f>
        <v>14812</v>
      </c>
      <c r="S311" s="73"/>
    </row>
    <row r="312" spans="1:19" ht="39.75" customHeight="1" x14ac:dyDescent="0.25">
      <c r="A312" s="145"/>
      <c r="B312" s="145"/>
      <c r="C312" s="145"/>
      <c r="D312" s="38" t="s">
        <v>24</v>
      </c>
      <c r="E312" s="88" t="s">
        <v>247</v>
      </c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74"/>
    </row>
    <row r="313" spans="1:19" ht="34.5" customHeight="1" x14ac:dyDescent="0.25">
      <c r="A313" s="78" t="s">
        <v>219</v>
      </c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</row>
    <row r="314" spans="1:19" ht="47.25" customHeight="1" x14ac:dyDescent="0.25">
      <c r="A314" s="105" t="s">
        <v>94</v>
      </c>
      <c r="B314" s="98" t="s">
        <v>89</v>
      </c>
      <c r="C314" s="96" t="s">
        <v>73</v>
      </c>
      <c r="D314" s="3" t="s">
        <v>3</v>
      </c>
      <c r="E314" s="25">
        <f>SUM(F314:R314)</f>
        <v>534.00022000000001</v>
      </c>
      <c r="F314" s="64">
        <f>SUM(F320,F324)</f>
        <v>142.00022000000001</v>
      </c>
      <c r="G314" s="65"/>
      <c r="H314" s="65"/>
      <c r="I314" s="65"/>
      <c r="J314" s="66"/>
      <c r="K314" s="64">
        <f>SUM(K320,K324)</f>
        <v>98</v>
      </c>
      <c r="L314" s="65"/>
      <c r="M314" s="65"/>
      <c r="N314" s="65"/>
      <c r="O314" s="66"/>
      <c r="P314" s="25">
        <f>SUM(P320,P324)</f>
        <v>98</v>
      </c>
      <c r="Q314" s="25">
        <f>SUM(Q320,Q324)</f>
        <v>98</v>
      </c>
      <c r="R314" s="25">
        <f>SUM(R320,R324)</f>
        <v>98</v>
      </c>
      <c r="S314" s="92" t="s">
        <v>212</v>
      </c>
    </row>
    <row r="315" spans="1:19" ht="57" customHeight="1" x14ac:dyDescent="0.25">
      <c r="A315" s="105"/>
      <c r="B315" s="98"/>
      <c r="C315" s="96"/>
      <c r="D315" s="3" t="s">
        <v>24</v>
      </c>
      <c r="E315" s="103" t="s">
        <v>130</v>
      </c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92"/>
    </row>
    <row r="316" spans="1:19" ht="134.25" customHeight="1" x14ac:dyDescent="0.25">
      <c r="A316" s="28" t="s">
        <v>8</v>
      </c>
      <c r="B316" s="3" t="s">
        <v>90</v>
      </c>
      <c r="C316" s="4" t="s">
        <v>73</v>
      </c>
      <c r="D316" s="3" t="s">
        <v>24</v>
      </c>
      <c r="E316" s="103" t="s">
        <v>130</v>
      </c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26" t="s">
        <v>131</v>
      </c>
    </row>
    <row r="317" spans="1:19" ht="18.75" customHeight="1" x14ac:dyDescent="0.25">
      <c r="A317" s="80"/>
      <c r="B317" s="83" t="s">
        <v>200</v>
      </c>
      <c r="C317" s="93" t="s">
        <v>212</v>
      </c>
      <c r="D317" s="72" t="s">
        <v>212</v>
      </c>
      <c r="E317" s="86" t="s">
        <v>149</v>
      </c>
      <c r="F317" s="89">
        <v>2023</v>
      </c>
      <c r="G317" s="64" t="s">
        <v>154</v>
      </c>
      <c r="H317" s="65"/>
      <c r="I317" s="65"/>
      <c r="J317" s="66"/>
      <c r="K317" s="70" t="s">
        <v>7</v>
      </c>
      <c r="L317" s="64" t="s">
        <v>154</v>
      </c>
      <c r="M317" s="65"/>
      <c r="N317" s="65"/>
      <c r="O317" s="66"/>
      <c r="P317" s="70" t="s">
        <v>69</v>
      </c>
      <c r="Q317" s="70" t="s">
        <v>70</v>
      </c>
      <c r="R317" s="70" t="s">
        <v>71</v>
      </c>
      <c r="S317" s="72" t="s">
        <v>212</v>
      </c>
    </row>
    <row r="318" spans="1:19" ht="25.5" customHeight="1" x14ac:dyDescent="0.25">
      <c r="A318" s="81"/>
      <c r="B318" s="84"/>
      <c r="C318" s="94"/>
      <c r="D318" s="73"/>
      <c r="E318" s="87"/>
      <c r="F318" s="90"/>
      <c r="G318" s="25" t="s">
        <v>150</v>
      </c>
      <c r="H318" s="25" t="s">
        <v>151</v>
      </c>
      <c r="I318" s="25" t="s">
        <v>152</v>
      </c>
      <c r="J318" s="25" t="s">
        <v>153</v>
      </c>
      <c r="K318" s="71"/>
      <c r="L318" s="63" t="s">
        <v>150</v>
      </c>
      <c r="M318" s="63" t="s">
        <v>151</v>
      </c>
      <c r="N318" s="63" t="s">
        <v>152</v>
      </c>
      <c r="O318" s="63" t="s">
        <v>153</v>
      </c>
      <c r="P318" s="71"/>
      <c r="Q318" s="71"/>
      <c r="R318" s="71"/>
      <c r="S318" s="73"/>
    </row>
    <row r="319" spans="1:19" ht="39" customHeight="1" x14ac:dyDescent="0.25">
      <c r="A319" s="82"/>
      <c r="B319" s="85"/>
      <c r="C319" s="95"/>
      <c r="D319" s="74"/>
      <c r="E319" s="2">
        <v>160</v>
      </c>
      <c r="F319" s="2">
        <v>32</v>
      </c>
      <c r="G319" s="2">
        <v>8</v>
      </c>
      <c r="H319" s="2">
        <v>8</v>
      </c>
      <c r="I319" s="2">
        <v>8</v>
      </c>
      <c r="J319" s="2">
        <v>8</v>
      </c>
      <c r="K319" s="2">
        <f>O319</f>
        <v>32</v>
      </c>
      <c r="L319" s="2">
        <v>8</v>
      </c>
      <c r="M319" s="2">
        <v>16</v>
      </c>
      <c r="N319" s="2">
        <v>24</v>
      </c>
      <c r="O319" s="2">
        <v>32</v>
      </c>
      <c r="P319" s="2">
        <v>32</v>
      </c>
      <c r="Q319" s="2">
        <v>32</v>
      </c>
      <c r="R319" s="2">
        <v>32</v>
      </c>
      <c r="S319" s="74"/>
    </row>
    <row r="320" spans="1:19" ht="70.5" customHeight="1" x14ac:dyDescent="0.25">
      <c r="A320" s="28" t="s">
        <v>9</v>
      </c>
      <c r="B320" s="3" t="s">
        <v>91</v>
      </c>
      <c r="C320" s="4" t="s">
        <v>73</v>
      </c>
      <c r="D320" s="3" t="s">
        <v>3</v>
      </c>
      <c r="E320" s="25">
        <f>SUM(F320:R320)</f>
        <v>534.00022000000001</v>
      </c>
      <c r="F320" s="64">
        <v>142.00022000000001</v>
      </c>
      <c r="G320" s="65"/>
      <c r="H320" s="65"/>
      <c r="I320" s="65"/>
      <c r="J320" s="66"/>
      <c r="K320" s="64">
        <v>98</v>
      </c>
      <c r="L320" s="65"/>
      <c r="M320" s="65"/>
      <c r="N320" s="65"/>
      <c r="O320" s="66"/>
      <c r="P320" s="25">
        <v>98</v>
      </c>
      <c r="Q320" s="25">
        <v>98</v>
      </c>
      <c r="R320" s="25">
        <v>98</v>
      </c>
      <c r="S320" s="26" t="s">
        <v>132</v>
      </c>
    </row>
    <row r="321" spans="1:19" ht="21.75" customHeight="1" x14ac:dyDescent="0.25">
      <c r="A321" s="80"/>
      <c r="B321" s="83" t="s">
        <v>231</v>
      </c>
      <c r="C321" s="93" t="s">
        <v>212</v>
      </c>
      <c r="D321" s="72" t="s">
        <v>212</v>
      </c>
      <c r="E321" s="86" t="s">
        <v>149</v>
      </c>
      <c r="F321" s="89">
        <v>2023</v>
      </c>
      <c r="G321" s="64" t="s">
        <v>154</v>
      </c>
      <c r="H321" s="65"/>
      <c r="I321" s="65"/>
      <c r="J321" s="66"/>
      <c r="K321" s="70" t="s">
        <v>7</v>
      </c>
      <c r="L321" s="64" t="s">
        <v>154</v>
      </c>
      <c r="M321" s="65"/>
      <c r="N321" s="65"/>
      <c r="O321" s="66"/>
      <c r="P321" s="70" t="s">
        <v>69</v>
      </c>
      <c r="Q321" s="70" t="s">
        <v>70</v>
      </c>
      <c r="R321" s="70" t="s">
        <v>71</v>
      </c>
      <c r="S321" s="72" t="s">
        <v>212</v>
      </c>
    </row>
    <row r="322" spans="1:19" ht="21" customHeight="1" x14ac:dyDescent="0.25">
      <c r="A322" s="81"/>
      <c r="B322" s="84"/>
      <c r="C322" s="94"/>
      <c r="D322" s="73"/>
      <c r="E322" s="87"/>
      <c r="F322" s="90"/>
      <c r="G322" s="25" t="s">
        <v>150</v>
      </c>
      <c r="H322" s="25" t="s">
        <v>151</v>
      </c>
      <c r="I322" s="25" t="s">
        <v>152</v>
      </c>
      <c r="J322" s="25" t="s">
        <v>153</v>
      </c>
      <c r="K322" s="71"/>
      <c r="L322" s="63" t="s">
        <v>150</v>
      </c>
      <c r="M322" s="63" t="s">
        <v>151</v>
      </c>
      <c r="N322" s="63" t="s">
        <v>152</v>
      </c>
      <c r="O322" s="63" t="s">
        <v>153</v>
      </c>
      <c r="P322" s="71"/>
      <c r="Q322" s="71"/>
      <c r="R322" s="71"/>
      <c r="S322" s="73"/>
    </row>
    <row r="323" spans="1:19" ht="171.75" customHeight="1" x14ac:dyDescent="0.25">
      <c r="A323" s="82"/>
      <c r="B323" s="85"/>
      <c r="C323" s="95"/>
      <c r="D323" s="74"/>
      <c r="E323" s="2">
        <f>(F323+K323+P323+Q323+R323)/5</f>
        <v>10.8</v>
      </c>
      <c r="F323" s="2">
        <v>10</v>
      </c>
      <c r="G323" s="2" t="s">
        <v>22</v>
      </c>
      <c r="H323" s="2">
        <v>10</v>
      </c>
      <c r="I323" s="2" t="s">
        <v>22</v>
      </c>
      <c r="J323" s="2" t="s">
        <v>22</v>
      </c>
      <c r="K323" s="2">
        <f>O323</f>
        <v>11</v>
      </c>
      <c r="L323" s="2" t="s">
        <v>22</v>
      </c>
      <c r="M323" s="2">
        <v>11</v>
      </c>
      <c r="N323" s="2">
        <v>11</v>
      </c>
      <c r="O323" s="2">
        <v>11</v>
      </c>
      <c r="P323" s="2">
        <v>11</v>
      </c>
      <c r="Q323" s="2">
        <v>11</v>
      </c>
      <c r="R323" s="2">
        <v>11</v>
      </c>
      <c r="S323" s="74"/>
    </row>
    <row r="324" spans="1:19" ht="62.25" customHeight="1" x14ac:dyDescent="0.25">
      <c r="A324" s="28" t="s">
        <v>10</v>
      </c>
      <c r="B324" s="3" t="s">
        <v>92</v>
      </c>
      <c r="C324" s="4" t="s">
        <v>73</v>
      </c>
      <c r="D324" s="3" t="s">
        <v>3</v>
      </c>
      <c r="E324" s="25">
        <f>SUM(F324:R324)</f>
        <v>0</v>
      </c>
      <c r="F324" s="64">
        <v>0</v>
      </c>
      <c r="G324" s="65"/>
      <c r="H324" s="65"/>
      <c r="I324" s="65"/>
      <c r="J324" s="66"/>
      <c r="K324" s="64">
        <v>0</v>
      </c>
      <c r="L324" s="65"/>
      <c r="M324" s="65"/>
      <c r="N324" s="65"/>
      <c r="O324" s="66"/>
      <c r="P324" s="25">
        <v>0</v>
      </c>
      <c r="Q324" s="25">
        <v>0</v>
      </c>
      <c r="R324" s="25">
        <v>0</v>
      </c>
      <c r="S324" s="26" t="s">
        <v>52</v>
      </c>
    </row>
    <row r="325" spans="1:19" ht="21" customHeight="1" x14ac:dyDescent="0.25">
      <c r="A325" s="80"/>
      <c r="B325" s="83" t="s">
        <v>201</v>
      </c>
      <c r="C325" s="93" t="s">
        <v>212</v>
      </c>
      <c r="D325" s="72" t="s">
        <v>212</v>
      </c>
      <c r="E325" s="86" t="s">
        <v>149</v>
      </c>
      <c r="F325" s="89">
        <v>2023</v>
      </c>
      <c r="G325" s="64" t="s">
        <v>154</v>
      </c>
      <c r="H325" s="65"/>
      <c r="I325" s="65"/>
      <c r="J325" s="66"/>
      <c r="K325" s="70" t="s">
        <v>7</v>
      </c>
      <c r="L325" s="64" t="s">
        <v>154</v>
      </c>
      <c r="M325" s="65"/>
      <c r="N325" s="65"/>
      <c r="O325" s="66"/>
      <c r="P325" s="70" t="s">
        <v>69</v>
      </c>
      <c r="Q325" s="70" t="s">
        <v>70</v>
      </c>
      <c r="R325" s="70" t="s">
        <v>71</v>
      </c>
      <c r="S325" s="72" t="s">
        <v>212</v>
      </c>
    </row>
    <row r="326" spans="1:19" ht="21" customHeight="1" x14ac:dyDescent="0.25">
      <c r="A326" s="81"/>
      <c r="B326" s="84"/>
      <c r="C326" s="94"/>
      <c r="D326" s="73"/>
      <c r="E326" s="87"/>
      <c r="F326" s="90"/>
      <c r="G326" s="25" t="s">
        <v>150</v>
      </c>
      <c r="H326" s="25" t="s">
        <v>151</v>
      </c>
      <c r="I326" s="25" t="s">
        <v>152</v>
      </c>
      <c r="J326" s="25" t="s">
        <v>153</v>
      </c>
      <c r="K326" s="71"/>
      <c r="L326" s="63" t="s">
        <v>150</v>
      </c>
      <c r="M326" s="63" t="s">
        <v>151</v>
      </c>
      <c r="N326" s="63" t="s">
        <v>152</v>
      </c>
      <c r="O326" s="63" t="s">
        <v>153</v>
      </c>
      <c r="P326" s="71"/>
      <c r="Q326" s="71"/>
      <c r="R326" s="71"/>
      <c r="S326" s="73"/>
    </row>
    <row r="327" spans="1:19" ht="20.25" customHeight="1" x14ac:dyDescent="0.25">
      <c r="A327" s="82"/>
      <c r="B327" s="85"/>
      <c r="C327" s="95"/>
      <c r="D327" s="74"/>
      <c r="E327" s="2">
        <f>F327+K327+P327+Q327+R327</f>
        <v>17270</v>
      </c>
      <c r="F327" s="2">
        <v>3454</v>
      </c>
      <c r="G327" s="2" t="s">
        <v>22</v>
      </c>
      <c r="H327" s="2" t="s">
        <v>22</v>
      </c>
      <c r="I327" s="2">
        <v>3454</v>
      </c>
      <c r="J327" s="2" t="s">
        <v>22</v>
      </c>
      <c r="K327" s="2">
        <f>O327</f>
        <v>3454</v>
      </c>
      <c r="L327" s="2" t="s">
        <v>22</v>
      </c>
      <c r="M327" s="2" t="s">
        <v>22</v>
      </c>
      <c r="N327" s="2">
        <v>3454</v>
      </c>
      <c r="O327" s="2">
        <v>3454</v>
      </c>
      <c r="P327" s="2">
        <v>3454</v>
      </c>
      <c r="Q327" s="2">
        <v>3454</v>
      </c>
      <c r="R327" s="2">
        <v>3454</v>
      </c>
      <c r="S327" s="74"/>
    </row>
    <row r="328" spans="1:19" ht="44.25" customHeight="1" x14ac:dyDescent="0.25">
      <c r="A328" s="145" t="s">
        <v>220</v>
      </c>
      <c r="B328" s="145"/>
      <c r="C328" s="145"/>
      <c r="D328" s="38" t="s">
        <v>3</v>
      </c>
      <c r="E328" s="1">
        <f>SUM(F328:R328)</f>
        <v>534.00022000000001</v>
      </c>
      <c r="F328" s="67">
        <f>F314</f>
        <v>142.00022000000001</v>
      </c>
      <c r="G328" s="68"/>
      <c r="H328" s="68"/>
      <c r="I328" s="68"/>
      <c r="J328" s="69"/>
      <c r="K328" s="67">
        <f>K314</f>
        <v>98</v>
      </c>
      <c r="L328" s="68"/>
      <c r="M328" s="68"/>
      <c r="N328" s="68"/>
      <c r="O328" s="69"/>
      <c r="P328" s="1">
        <f>P314</f>
        <v>98</v>
      </c>
      <c r="Q328" s="1">
        <f>Q314</f>
        <v>98</v>
      </c>
      <c r="R328" s="1">
        <f>R314</f>
        <v>98</v>
      </c>
      <c r="S328" s="72" t="s">
        <v>212</v>
      </c>
    </row>
    <row r="329" spans="1:19" ht="29.25" customHeight="1" x14ac:dyDescent="0.25">
      <c r="A329" s="145"/>
      <c r="B329" s="145"/>
      <c r="C329" s="145"/>
      <c r="D329" s="38" t="s">
        <v>24</v>
      </c>
      <c r="E329" s="144" t="s">
        <v>130</v>
      </c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74"/>
    </row>
    <row r="330" spans="1:19" ht="19.5" customHeight="1" x14ac:dyDescent="0.25">
      <c r="A330" s="79" t="s">
        <v>221</v>
      </c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</row>
    <row r="331" spans="1:19" ht="77.25" customHeight="1" x14ac:dyDescent="0.25">
      <c r="A331" s="28" t="s">
        <v>94</v>
      </c>
      <c r="B331" s="3" t="s">
        <v>93</v>
      </c>
      <c r="C331" s="4" t="s">
        <v>73</v>
      </c>
      <c r="D331" s="3" t="s">
        <v>3</v>
      </c>
      <c r="E331" s="25">
        <f t="shared" ref="E331:E337" si="24">SUM(F331:R331)</f>
        <v>507114.83419999998</v>
      </c>
      <c r="F331" s="64">
        <f>SUM(F332,F333)</f>
        <v>97010.834199999998</v>
      </c>
      <c r="G331" s="65"/>
      <c r="H331" s="65"/>
      <c r="I331" s="65"/>
      <c r="J331" s="66"/>
      <c r="K331" s="64">
        <f>SUM(K332,K333)</f>
        <v>102526</v>
      </c>
      <c r="L331" s="65"/>
      <c r="M331" s="65"/>
      <c r="N331" s="65"/>
      <c r="O331" s="66"/>
      <c r="P331" s="25">
        <f>SUM(P332,P333)</f>
        <v>102526</v>
      </c>
      <c r="Q331" s="25">
        <f>SUM(Q332,Q333)</f>
        <v>102526</v>
      </c>
      <c r="R331" s="25">
        <f>SUM(R332,R333)</f>
        <v>102526</v>
      </c>
      <c r="S331" s="19" t="s">
        <v>212</v>
      </c>
    </row>
    <row r="332" spans="1:19" ht="110.25" customHeight="1" x14ac:dyDescent="0.25">
      <c r="A332" s="24" t="s">
        <v>8</v>
      </c>
      <c r="B332" s="3" t="s">
        <v>240</v>
      </c>
      <c r="C332" s="4" t="s">
        <v>73</v>
      </c>
      <c r="D332" s="3" t="s">
        <v>3</v>
      </c>
      <c r="E332" s="25">
        <f t="shared" si="24"/>
        <v>358512.94950000005</v>
      </c>
      <c r="F332" s="64">
        <v>68026.1495</v>
      </c>
      <c r="G332" s="65"/>
      <c r="H332" s="65"/>
      <c r="I332" s="65"/>
      <c r="J332" s="66"/>
      <c r="K332" s="64">
        <v>72621.7</v>
      </c>
      <c r="L332" s="65"/>
      <c r="M332" s="65"/>
      <c r="N332" s="65"/>
      <c r="O332" s="66"/>
      <c r="P332" s="25">
        <v>72621.7</v>
      </c>
      <c r="Q332" s="25">
        <v>72621.7</v>
      </c>
      <c r="R332" s="25">
        <v>72621.7</v>
      </c>
      <c r="S332" s="26" t="s">
        <v>105</v>
      </c>
    </row>
    <row r="333" spans="1:19" ht="169.5" customHeight="1" x14ac:dyDescent="0.25">
      <c r="A333" s="28" t="s">
        <v>9</v>
      </c>
      <c r="B333" s="3" t="s">
        <v>234</v>
      </c>
      <c r="C333" s="4" t="s">
        <v>73</v>
      </c>
      <c r="D333" s="3" t="s">
        <v>3</v>
      </c>
      <c r="E333" s="25">
        <f t="shared" si="24"/>
        <v>148601.8847</v>
      </c>
      <c r="F333" s="64">
        <v>28984.684700000002</v>
      </c>
      <c r="G333" s="65"/>
      <c r="H333" s="65"/>
      <c r="I333" s="65"/>
      <c r="J333" s="66"/>
      <c r="K333" s="64">
        <v>29904.3</v>
      </c>
      <c r="L333" s="65"/>
      <c r="M333" s="65"/>
      <c r="N333" s="65"/>
      <c r="O333" s="66"/>
      <c r="P333" s="25">
        <v>29904.3</v>
      </c>
      <c r="Q333" s="25">
        <v>29904.3</v>
      </c>
      <c r="R333" s="25">
        <v>29904.3</v>
      </c>
      <c r="S333" s="26" t="s">
        <v>105</v>
      </c>
    </row>
    <row r="334" spans="1:19" ht="81" customHeight="1" x14ac:dyDescent="0.25">
      <c r="A334" s="119" t="s">
        <v>222</v>
      </c>
      <c r="B334" s="120"/>
      <c r="C334" s="121"/>
      <c r="D334" s="38" t="s">
        <v>3</v>
      </c>
      <c r="E334" s="1">
        <f>SUM(F334:R334)</f>
        <v>507114.83419999998</v>
      </c>
      <c r="F334" s="67">
        <f>F331</f>
        <v>97010.834199999998</v>
      </c>
      <c r="G334" s="68"/>
      <c r="H334" s="68"/>
      <c r="I334" s="68"/>
      <c r="J334" s="69"/>
      <c r="K334" s="67">
        <f>K331</f>
        <v>102526</v>
      </c>
      <c r="L334" s="68"/>
      <c r="M334" s="68"/>
      <c r="N334" s="68"/>
      <c r="O334" s="69"/>
      <c r="P334" s="1">
        <f>P331</f>
        <v>102526</v>
      </c>
      <c r="Q334" s="1">
        <f>Q331</f>
        <v>102526</v>
      </c>
      <c r="R334" s="1">
        <f>R331</f>
        <v>102526</v>
      </c>
      <c r="S334" s="19" t="s">
        <v>212</v>
      </c>
    </row>
    <row r="335" spans="1:19" ht="27" customHeight="1" x14ac:dyDescent="0.25">
      <c r="A335" s="122" t="s">
        <v>246</v>
      </c>
      <c r="B335" s="123"/>
      <c r="C335" s="124"/>
      <c r="D335" s="38" t="s">
        <v>35</v>
      </c>
      <c r="E335" s="1">
        <f t="shared" si="24"/>
        <v>2242140.0579200001</v>
      </c>
      <c r="F335" s="67">
        <f>SUM(F336:J338)</f>
        <v>431577.99992000003</v>
      </c>
      <c r="G335" s="68"/>
      <c r="H335" s="68"/>
      <c r="I335" s="68"/>
      <c r="J335" s="69"/>
      <c r="K335" s="67">
        <f>SUM(K336:K338)</f>
        <v>472977.55799999996</v>
      </c>
      <c r="L335" s="68"/>
      <c r="M335" s="68"/>
      <c r="N335" s="68"/>
      <c r="O335" s="69"/>
      <c r="P335" s="1">
        <f t="shared" ref="P335:R335" si="25">SUM(P336:P338)</f>
        <v>465151.5</v>
      </c>
      <c r="Q335" s="1">
        <f t="shared" si="25"/>
        <v>465151.5</v>
      </c>
      <c r="R335" s="1">
        <f t="shared" si="25"/>
        <v>407281.5</v>
      </c>
      <c r="S335" s="72" t="s">
        <v>212</v>
      </c>
    </row>
    <row r="336" spans="1:19" ht="45" customHeight="1" x14ac:dyDescent="0.25">
      <c r="A336" s="125"/>
      <c r="B336" s="126"/>
      <c r="C336" s="127"/>
      <c r="D336" s="38" t="s">
        <v>23</v>
      </c>
      <c r="E336" s="1">
        <f t="shared" si="24"/>
        <v>2486.4068700000003</v>
      </c>
      <c r="F336" s="67">
        <f>F153</f>
        <v>2486.4068700000003</v>
      </c>
      <c r="G336" s="68"/>
      <c r="H336" s="68"/>
      <c r="I336" s="68"/>
      <c r="J336" s="69"/>
      <c r="K336" s="67">
        <f>K153</f>
        <v>0</v>
      </c>
      <c r="L336" s="68"/>
      <c r="M336" s="68"/>
      <c r="N336" s="68"/>
      <c r="O336" s="69"/>
      <c r="P336" s="1">
        <f t="shared" ref="P336:R337" si="26">P153</f>
        <v>0</v>
      </c>
      <c r="Q336" s="1">
        <f t="shared" si="26"/>
        <v>0</v>
      </c>
      <c r="R336" s="1">
        <f t="shared" si="26"/>
        <v>0</v>
      </c>
      <c r="S336" s="73"/>
    </row>
    <row r="337" spans="1:19" ht="60.75" customHeight="1" x14ac:dyDescent="0.25">
      <c r="A337" s="125"/>
      <c r="B337" s="126"/>
      <c r="C337" s="127"/>
      <c r="D337" s="38" t="s">
        <v>21</v>
      </c>
      <c r="E337" s="1">
        <f t="shared" si="24"/>
        <v>148507.83937</v>
      </c>
      <c r="F337" s="67">
        <f>F154</f>
        <v>33411.839370000002</v>
      </c>
      <c r="G337" s="68"/>
      <c r="H337" s="68"/>
      <c r="I337" s="68"/>
      <c r="J337" s="69"/>
      <c r="K337" s="67">
        <f>K154</f>
        <v>38012</v>
      </c>
      <c r="L337" s="68"/>
      <c r="M337" s="68"/>
      <c r="N337" s="68"/>
      <c r="O337" s="69"/>
      <c r="P337" s="1">
        <f t="shared" si="26"/>
        <v>38542</v>
      </c>
      <c r="Q337" s="1">
        <f t="shared" si="26"/>
        <v>38542</v>
      </c>
      <c r="R337" s="1">
        <f t="shared" si="26"/>
        <v>0</v>
      </c>
      <c r="S337" s="73"/>
    </row>
    <row r="338" spans="1:19" ht="71.25" customHeight="1" x14ac:dyDescent="0.25">
      <c r="A338" s="125"/>
      <c r="B338" s="126"/>
      <c r="C338" s="127"/>
      <c r="D338" s="38" t="s">
        <v>3</v>
      </c>
      <c r="E338" s="1">
        <f t="shared" ref="E338" si="27">SUM(F338:R338)</f>
        <v>2091145.81168</v>
      </c>
      <c r="F338" s="67">
        <f>SUM(F155,F209,F256,F311,F328,F334)</f>
        <v>395679.75368000002</v>
      </c>
      <c r="G338" s="68"/>
      <c r="H338" s="68"/>
      <c r="I338" s="68"/>
      <c r="J338" s="69"/>
      <c r="K338" s="67">
        <f>SUM(K155,K209,K256,K311,K328,K334)</f>
        <v>434965.55799999996</v>
      </c>
      <c r="L338" s="68"/>
      <c r="M338" s="68"/>
      <c r="N338" s="68"/>
      <c r="O338" s="69"/>
      <c r="P338" s="1">
        <f>SUM(P155,P209,P256,P311,P328,P334)</f>
        <v>426609.5</v>
      </c>
      <c r="Q338" s="1">
        <f>SUM(Q155,Q209,Q256,Q311,Q328,Q334)</f>
        <v>426609.5</v>
      </c>
      <c r="R338" s="1">
        <f>SUM(R155,R209,R256,R311,R328,R334)</f>
        <v>407281.5</v>
      </c>
      <c r="S338" s="73"/>
    </row>
    <row r="339" spans="1:19" ht="30" customHeight="1" x14ac:dyDescent="0.25">
      <c r="A339" s="128"/>
      <c r="B339" s="129"/>
      <c r="C339" s="130"/>
      <c r="D339" s="38" t="s">
        <v>24</v>
      </c>
      <c r="E339" s="131" t="s">
        <v>133</v>
      </c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3"/>
      <c r="S339" s="74"/>
    </row>
    <row r="340" spans="1:19" ht="15.75" customHeight="1" x14ac:dyDescent="0.25">
      <c r="A340" s="44"/>
      <c r="B340" s="44"/>
      <c r="C340" s="44"/>
      <c r="D340" s="45"/>
      <c r="E340" s="8"/>
      <c r="F340" s="8"/>
      <c r="G340" s="8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8"/>
      <c r="S340" s="47"/>
    </row>
    <row r="341" spans="1:19" ht="15.75" customHeight="1" x14ac:dyDescent="0.25">
      <c r="A341" s="48"/>
      <c r="B341" s="48"/>
      <c r="C341" s="48"/>
      <c r="D341" s="45"/>
      <c r="E341" s="8"/>
      <c r="F341" s="8"/>
      <c r="G341" s="8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8"/>
      <c r="S341" s="49" t="s">
        <v>242</v>
      </c>
    </row>
    <row r="342" spans="1:19" ht="18.75" customHeight="1" x14ac:dyDescent="0.25">
      <c r="A342" s="50"/>
      <c r="B342" s="51"/>
      <c r="C342" s="51"/>
      <c r="D342" s="51"/>
      <c r="E342" s="15"/>
      <c r="F342" s="15"/>
      <c r="G342" s="15"/>
      <c r="H342" s="104"/>
      <c r="I342" s="104"/>
      <c r="J342" s="104"/>
      <c r="K342" s="104"/>
      <c r="L342" s="15"/>
      <c r="M342" s="15"/>
      <c r="N342" s="15"/>
      <c r="O342" s="15"/>
      <c r="P342" s="15"/>
      <c r="Q342" s="15"/>
      <c r="R342" s="9"/>
    </row>
    <row r="343" spans="1:19" ht="30.75" customHeight="1" x14ac:dyDescent="0.25">
      <c r="A343" s="76" t="s">
        <v>249</v>
      </c>
      <c r="B343" s="76"/>
      <c r="C343" s="76"/>
      <c r="D343" s="76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6"/>
      <c r="Q343" s="16"/>
      <c r="R343" s="10"/>
      <c r="S343" s="53"/>
    </row>
    <row r="344" spans="1:19" ht="30.75" customHeight="1" x14ac:dyDescent="0.3">
      <c r="A344" s="76"/>
      <c r="B344" s="76"/>
      <c r="C344" s="76"/>
      <c r="D344" s="76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75" t="s">
        <v>250</v>
      </c>
      <c r="S344" s="75"/>
    </row>
    <row r="345" spans="1:19" ht="8.25" customHeight="1" x14ac:dyDescent="0.3">
      <c r="A345" s="54"/>
      <c r="B345" s="54"/>
      <c r="C345" s="54"/>
      <c r="D345" s="5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55"/>
      <c r="S345" s="55"/>
    </row>
    <row r="346" spans="1:19" ht="9" customHeight="1" x14ac:dyDescent="0.3">
      <c r="A346" s="56"/>
      <c r="B346" s="57"/>
      <c r="C346" s="58"/>
      <c r="D346" s="57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9"/>
      <c r="S346" s="53"/>
    </row>
    <row r="347" spans="1:19" ht="24.75" customHeight="1" x14ac:dyDescent="0.3">
      <c r="A347" s="118" t="s">
        <v>27</v>
      </c>
      <c r="B347" s="118"/>
      <c r="C347" s="59"/>
      <c r="D347" s="60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6"/>
      <c r="Q347" s="16"/>
      <c r="R347" s="10"/>
      <c r="S347" s="61"/>
    </row>
    <row r="348" spans="1:19" ht="18.75" x14ac:dyDescent="0.3">
      <c r="A348" s="118" t="s">
        <v>51</v>
      </c>
      <c r="B348" s="118"/>
      <c r="C348" s="118"/>
      <c r="D348" s="118"/>
      <c r="E348" s="118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1"/>
      <c r="S348" s="53"/>
    </row>
    <row r="349" spans="1:19" ht="18.75" x14ac:dyDescent="0.3">
      <c r="A349" s="118" t="s">
        <v>28</v>
      </c>
      <c r="B349" s="118"/>
      <c r="C349" s="118"/>
      <c r="D349" s="1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1"/>
      <c r="S349" s="53"/>
    </row>
    <row r="350" spans="1:19" ht="18.75" x14ac:dyDescent="0.3">
      <c r="A350" s="118" t="s">
        <v>29</v>
      </c>
      <c r="B350" s="118"/>
      <c r="C350" s="118"/>
      <c r="D350" s="1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75" t="s">
        <v>211</v>
      </c>
      <c r="S350" s="75"/>
    </row>
  </sheetData>
  <mergeCells count="1162">
    <mergeCell ref="S314:S315"/>
    <mergeCell ref="A310:C312"/>
    <mergeCell ref="E312:R312"/>
    <mergeCell ref="A313:S313"/>
    <mergeCell ref="S299:S301"/>
    <mergeCell ref="A303:A305"/>
    <mergeCell ref="A314:A315"/>
    <mergeCell ref="K311:O311"/>
    <mergeCell ref="B325:B327"/>
    <mergeCell ref="C325:C327"/>
    <mergeCell ref="D325:D327"/>
    <mergeCell ref="E325:E326"/>
    <mergeCell ref="R303:R304"/>
    <mergeCell ref="S303:S305"/>
    <mergeCell ref="F306:J306"/>
    <mergeCell ref="A325:A327"/>
    <mergeCell ref="K303:K304"/>
    <mergeCell ref="Q303:Q304"/>
    <mergeCell ref="S307:S309"/>
    <mergeCell ref="K325:K326"/>
    <mergeCell ref="A307:A309"/>
    <mergeCell ref="D321:D323"/>
    <mergeCell ref="E321:E322"/>
    <mergeCell ref="C317:C319"/>
    <mergeCell ref="D317:D319"/>
    <mergeCell ref="E317:E318"/>
    <mergeCell ref="A317:A319"/>
    <mergeCell ref="L317:O317"/>
    <mergeCell ref="D303:D305"/>
    <mergeCell ref="E303:E304"/>
    <mergeCell ref="F303:F304"/>
    <mergeCell ref="G303:J303"/>
    <mergeCell ref="E315:R315"/>
    <mergeCell ref="B314:B315"/>
    <mergeCell ref="C314:C315"/>
    <mergeCell ref="L307:O307"/>
    <mergeCell ref="G317:J317"/>
    <mergeCell ref="K317:K318"/>
    <mergeCell ref="P317:P318"/>
    <mergeCell ref="B317:B319"/>
    <mergeCell ref="S294:S296"/>
    <mergeCell ref="S310:S312"/>
    <mergeCell ref="P290:P291"/>
    <mergeCell ref="F293:J293"/>
    <mergeCell ref="G286:J286"/>
    <mergeCell ref="F325:F326"/>
    <mergeCell ref="G325:J325"/>
    <mergeCell ref="F302:J302"/>
    <mergeCell ref="F289:J289"/>
    <mergeCell ref="P303:P304"/>
    <mergeCell ref="F317:F318"/>
    <mergeCell ref="B307:B309"/>
    <mergeCell ref="C307:C309"/>
    <mergeCell ref="D307:D309"/>
    <mergeCell ref="E307:E308"/>
    <mergeCell ref="F307:F308"/>
    <mergeCell ref="G307:J307"/>
    <mergeCell ref="K307:K308"/>
    <mergeCell ref="P307:P308"/>
    <mergeCell ref="L303:O303"/>
    <mergeCell ref="B303:B305"/>
    <mergeCell ref="C303:C305"/>
    <mergeCell ref="Q290:Q291"/>
    <mergeCell ref="R290:R291"/>
    <mergeCell ref="S290:S292"/>
    <mergeCell ref="L321:O321"/>
    <mergeCell ref="C321:C323"/>
    <mergeCell ref="B299:B301"/>
    <mergeCell ref="C299:C301"/>
    <mergeCell ref="D299:D301"/>
    <mergeCell ref="E299:E300"/>
    <mergeCell ref="F299:F300"/>
    <mergeCell ref="A328:C329"/>
    <mergeCell ref="E329:R329"/>
    <mergeCell ref="K294:K295"/>
    <mergeCell ref="P294:P295"/>
    <mergeCell ref="Q294:Q295"/>
    <mergeCell ref="R294:R295"/>
    <mergeCell ref="A321:A323"/>
    <mergeCell ref="B321:B323"/>
    <mergeCell ref="Q307:Q308"/>
    <mergeCell ref="R307:R308"/>
    <mergeCell ref="B290:B292"/>
    <mergeCell ref="C290:C292"/>
    <mergeCell ref="D290:D292"/>
    <mergeCell ref="E290:E291"/>
    <mergeCell ref="F290:F291"/>
    <mergeCell ref="G290:J290"/>
    <mergeCell ref="K290:K291"/>
    <mergeCell ref="A297:A298"/>
    <mergeCell ref="B297:B298"/>
    <mergeCell ref="C297:C298"/>
    <mergeCell ref="F297:J297"/>
    <mergeCell ref="E298:R298"/>
    <mergeCell ref="A294:A296"/>
    <mergeCell ref="B294:B296"/>
    <mergeCell ref="C294:C296"/>
    <mergeCell ref="D294:D296"/>
    <mergeCell ref="E294:E295"/>
    <mergeCell ref="F294:F295"/>
    <mergeCell ref="G294:J294"/>
    <mergeCell ref="P299:P300"/>
    <mergeCell ref="A299:A301"/>
    <mergeCell ref="G299:J299"/>
    <mergeCell ref="A286:A288"/>
    <mergeCell ref="B286:B288"/>
    <mergeCell ref="C286:C288"/>
    <mergeCell ref="D286:D288"/>
    <mergeCell ref="E286:E287"/>
    <mergeCell ref="F286:F287"/>
    <mergeCell ref="K289:O289"/>
    <mergeCell ref="L290:O290"/>
    <mergeCell ref="P286:P287"/>
    <mergeCell ref="K297:O297"/>
    <mergeCell ref="L299:O299"/>
    <mergeCell ref="Q286:Q287"/>
    <mergeCell ref="R286:R287"/>
    <mergeCell ref="A290:A292"/>
    <mergeCell ref="K299:K300"/>
    <mergeCell ref="Q299:Q300"/>
    <mergeCell ref="R299:R300"/>
    <mergeCell ref="A207:C210"/>
    <mergeCell ref="E210:R210"/>
    <mergeCell ref="S259:S260"/>
    <mergeCell ref="E277:R277"/>
    <mergeCell ref="C259:C260"/>
    <mergeCell ref="B259:B260"/>
    <mergeCell ref="A259:A260"/>
    <mergeCell ref="E260:R260"/>
    <mergeCell ref="A258:S258"/>
    <mergeCell ref="S228:S229"/>
    <mergeCell ref="A255:C257"/>
    <mergeCell ref="E257:R257"/>
    <mergeCell ref="A214:A216"/>
    <mergeCell ref="B214:B216"/>
    <mergeCell ref="C214:C216"/>
    <mergeCell ref="D214:D216"/>
    <mergeCell ref="C230:C231"/>
    <mergeCell ref="B270:B272"/>
    <mergeCell ref="A252:A254"/>
    <mergeCell ref="S218:S220"/>
    <mergeCell ref="Q223:Q224"/>
    <mergeCell ref="R223:R224"/>
    <mergeCell ref="S223:S225"/>
    <mergeCell ref="F228:J228"/>
    <mergeCell ref="S226:S227"/>
    <mergeCell ref="F222:J222"/>
    <mergeCell ref="E98:E99"/>
    <mergeCell ref="F98:F99"/>
    <mergeCell ref="C192:C194"/>
    <mergeCell ref="D192:D194"/>
    <mergeCell ref="E192:E193"/>
    <mergeCell ref="K192:K193"/>
    <mergeCell ref="P192:P193"/>
    <mergeCell ref="Q192:Q193"/>
    <mergeCell ref="R192:R193"/>
    <mergeCell ref="S192:S194"/>
    <mergeCell ref="F187:J187"/>
    <mergeCell ref="A188:A190"/>
    <mergeCell ref="B188:B190"/>
    <mergeCell ref="C169:C170"/>
    <mergeCell ref="P125:P126"/>
    <mergeCell ref="Q125:Q126"/>
    <mergeCell ref="R125:R126"/>
    <mergeCell ref="S125:S127"/>
    <mergeCell ref="A121:A123"/>
    <mergeCell ref="B121:B123"/>
    <mergeCell ref="C121:C123"/>
    <mergeCell ref="F124:J124"/>
    <mergeCell ref="L125:O125"/>
    <mergeCell ref="K124:O124"/>
    <mergeCell ref="R129:R130"/>
    <mergeCell ref="A133:A135"/>
    <mergeCell ref="B133:B135"/>
    <mergeCell ref="C133:C135"/>
    <mergeCell ref="D133:D135"/>
    <mergeCell ref="E133:E134"/>
    <mergeCell ref="F133:F134"/>
    <mergeCell ref="G133:J133"/>
    <mergeCell ref="E97:R97"/>
    <mergeCell ref="S102:S104"/>
    <mergeCell ref="B98:B100"/>
    <mergeCell ref="A152:C156"/>
    <mergeCell ref="E168:R168"/>
    <mergeCell ref="B167:B168"/>
    <mergeCell ref="S184:S186"/>
    <mergeCell ref="A184:A186"/>
    <mergeCell ref="B184:B186"/>
    <mergeCell ref="C184:C186"/>
    <mergeCell ref="D184:D186"/>
    <mergeCell ref="F184:F185"/>
    <mergeCell ref="G184:J184"/>
    <mergeCell ref="K184:K185"/>
    <mergeCell ref="P184:P185"/>
    <mergeCell ref="A113:A116"/>
    <mergeCell ref="B113:B116"/>
    <mergeCell ref="S113:S116"/>
    <mergeCell ref="S109:S112"/>
    <mergeCell ref="R117:R118"/>
    <mergeCell ref="C109:C112"/>
    <mergeCell ref="A117:A119"/>
    <mergeCell ref="B117:B119"/>
    <mergeCell ref="A125:A127"/>
    <mergeCell ref="B125:B127"/>
    <mergeCell ref="C125:C127"/>
    <mergeCell ref="D125:D127"/>
    <mergeCell ref="E125:E126"/>
    <mergeCell ref="F125:F126"/>
    <mergeCell ref="G125:J125"/>
    <mergeCell ref="K125:K126"/>
    <mergeCell ref="S129:S131"/>
    <mergeCell ref="R1:S1"/>
    <mergeCell ref="R2:S2"/>
    <mergeCell ref="A5:S5"/>
    <mergeCell ref="A6:S6"/>
    <mergeCell ref="F8:R8"/>
    <mergeCell ref="S8:S9"/>
    <mergeCell ref="E8:E9"/>
    <mergeCell ref="D8:D9"/>
    <mergeCell ref="A8:A9"/>
    <mergeCell ref="C8:C9"/>
    <mergeCell ref="B8:B9"/>
    <mergeCell ref="F9:J9"/>
    <mergeCell ref="A82:A84"/>
    <mergeCell ref="C82:C84"/>
    <mergeCell ref="F11:J11"/>
    <mergeCell ref="F12:J12"/>
    <mergeCell ref="G21:J21"/>
    <mergeCell ref="K21:K22"/>
    <mergeCell ref="P21:P22"/>
    <mergeCell ref="Q21:Q22"/>
    <mergeCell ref="R21:R22"/>
    <mergeCell ref="S21:S23"/>
    <mergeCell ref="A17:A19"/>
    <mergeCell ref="B17:B19"/>
    <mergeCell ref="L59:O59"/>
    <mergeCell ref="K62:O62"/>
    <mergeCell ref="K63:O63"/>
    <mergeCell ref="K64:O64"/>
    <mergeCell ref="K58:O58"/>
    <mergeCell ref="K71:K72"/>
    <mergeCell ref="L75:O75"/>
    <mergeCell ref="C17:C19"/>
    <mergeCell ref="S13:S15"/>
    <mergeCell ref="Q17:Q18"/>
    <mergeCell ref="R17:R18"/>
    <mergeCell ref="S17:S19"/>
    <mergeCell ref="A21:A23"/>
    <mergeCell ref="B21:B23"/>
    <mergeCell ref="E70:R70"/>
    <mergeCell ref="C21:C23"/>
    <mergeCell ref="D21:D23"/>
    <mergeCell ref="E21:E22"/>
    <mergeCell ref="F21:F22"/>
    <mergeCell ref="K79:K80"/>
    <mergeCell ref="F79:F80"/>
    <mergeCell ref="G79:J79"/>
    <mergeCell ref="P90:P91"/>
    <mergeCell ref="Q90:Q91"/>
    <mergeCell ref="R90:R91"/>
    <mergeCell ref="L38:O38"/>
    <mergeCell ref="A62:A65"/>
    <mergeCell ref="D17:D19"/>
    <mergeCell ref="E17:E18"/>
    <mergeCell ref="Q71:Q72"/>
    <mergeCell ref="R71:R72"/>
    <mergeCell ref="Q79:Q80"/>
    <mergeCell ref="A79:A81"/>
    <mergeCell ref="B79:B81"/>
    <mergeCell ref="C79:C81"/>
    <mergeCell ref="D79:D81"/>
    <mergeCell ref="E79:E80"/>
    <mergeCell ref="F89:J89"/>
    <mergeCell ref="K89:O89"/>
    <mergeCell ref="K88:O88"/>
    <mergeCell ref="K90:K91"/>
    <mergeCell ref="F82:J82"/>
    <mergeCell ref="F115:J115"/>
    <mergeCell ref="F116:J116"/>
    <mergeCell ref="A106:A108"/>
    <mergeCell ref="B106:B108"/>
    <mergeCell ref="D106:D108"/>
    <mergeCell ref="G98:J98"/>
    <mergeCell ref="K98:K99"/>
    <mergeCell ref="P98:P99"/>
    <mergeCell ref="A13:A15"/>
    <mergeCell ref="B13:B15"/>
    <mergeCell ref="C13:C15"/>
    <mergeCell ref="D13:D15"/>
    <mergeCell ref="P13:P14"/>
    <mergeCell ref="Q13:Q14"/>
    <mergeCell ref="R13:R14"/>
    <mergeCell ref="Q98:Q99"/>
    <mergeCell ref="Q106:Q107"/>
    <mergeCell ref="R106:R107"/>
    <mergeCell ref="A102:A104"/>
    <mergeCell ref="B102:B104"/>
    <mergeCell ref="C102:C104"/>
    <mergeCell ref="D102:D104"/>
    <mergeCell ref="E102:E103"/>
    <mergeCell ref="F102:F103"/>
    <mergeCell ref="G102:J102"/>
    <mergeCell ref="K102:K103"/>
    <mergeCell ref="A109:A112"/>
    <mergeCell ref="P79:P80"/>
    <mergeCell ref="A98:A100"/>
    <mergeCell ref="E93:R93"/>
    <mergeCell ref="A90:A92"/>
    <mergeCell ref="B90:B92"/>
    <mergeCell ref="C90:C92"/>
    <mergeCell ref="D90:D92"/>
    <mergeCell ref="E90:E91"/>
    <mergeCell ref="F90:F91"/>
    <mergeCell ref="G90:J90"/>
    <mergeCell ref="F94:F95"/>
    <mergeCell ref="G94:J94"/>
    <mergeCell ref="F84:J84"/>
    <mergeCell ref="S98:S100"/>
    <mergeCell ref="S106:S108"/>
    <mergeCell ref="P102:P103"/>
    <mergeCell ref="Q102:Q103"/>
    <mergeCell ref="R102:R103"/>
    <mergeCell ref="C106:C108"/>
    <mergeCell ref="A94:A96"/>
    <mergeCell ref="B94:B96"/>
    <mergeCell ref="C94:C96"/>
    <mergeCell ref="D94:D96"/>
    <mergeCell ref="E94:E95"/>
    <mergeCell ref="P94:P95"/>
    <mergeCell ref="Q94:Q95"/>
    <mergeCell ref="R94:R95"/>
    <mergeCell ref="S94:S96"/>
    <mergeCell ref="L85:O85"/>
    <mergeCell ref="K94:K95"/>
    <mergeCell ref="L90:O90"/>
    <mergeCell ref="C98:C100"/>
    <mergeCell ref="A85:A87"/>
    <mergeCell ref="B85:B87"/>
    <mergeCell ref="C85:C87"/>
    <mergeCell ref="K82:O82"/>
    <mergeCell ref="L79:O79"/>
    <mergeCell ref="K84:O84"/>
    <mergeCell ref="S117:S119"/>
    <mergeCell ref="B230:B231"/>
    <mergeCell ref="C174:C176"/>
    <mergeCell ref="E227:R227"/>
    <mergeCell ref="S79:S81"/>
    <mergeCell ref="Q188:Q189"/>
    <mergeCell ref="R188:R189"/>
    <mergeCell ref="S188:S190"/>
    <mergeCell ref="R98:R99"/>
    <mergeCell ref="F196:J196"/>
    <mergeCell ref="F195:J195"/>
    <mergeCell ref="Q197:Q198"/>
    <mergeCell ref="B202:B203"/>
    <mergeCell ref="C202:C203"/>
    <mergeCell ref="B197:B199"/>
    <mergeCell ref="C197:C199"/>
    <mergeCell ref="D197:D199"/>
    <mergeCell ref="E197:E198"/>
    <mergeCell ref="C117:C119"/>
    <mergeCell ref="D117:D119"/>
    <mergeCell ref="E117:E118"/>
    <mergeCell ref="F117:F118"/>
    <mergeCell ref="G117:J117"/>
    <mergeCell ref="K117:K118"/>
    <mergeCell ref="P117:P118"/>
    <mergeCell ref="D98:D100"/>
    <mergeCell ref="Q117:Q118"/>
    <mergeCell ref="C113:C116"/>
    <mergeCell ref="R79:R80"/>
    <mergeCell ref="P17:P18"/>
    <mergeCell ref="B30:B32"/>
    <mergeCell ref="C30:C32"/>
    <mergeCell ref="D30:D32"/>
    <mergeCell ref="E30:E31"/>
    <mergeCell ref="F30:F31"/>
    <mergeCell ref="G30:J30"/>
    <mergeCell ref="K30:K31"/>
    <mergeCell ref="P30:P31"/>
    <mergeCell ref="G34:J34"/>
    <mergeCell ref="K34:K35"/>
    <mergeCell ref="P34:P35"/>
    <mergeCell ref="Q30:Q31"/>
    <mergeCell ref="R30:R31"/>
    <mergeCell ref="F33:J33"/>
    <mergeCell ref="Q26:Q27"/>
    <mergeCell ref="A350:D350"/>
    <mergeCell ref="A347:B347"/>
    <mergeCell ref="A348:E348"/>
    <mergeCell ref="A330:S330"/>
    <mergeCell ref="A334:C334"/>
    <mergeCell ref="A335:C339"/>
    <mergeCell ref="E339:R339"/>
    <mergeCell ref="A349:D349"/>
    <mergeCell ref="E78:R78"/>
    <mergeCell ref="S82:S84"/>
    <mergeCell ref="B109:B112"/>
    <mergeCell ref="E265:R265"/>
    <mergeCell ref="B82:B84"/>
    <mergeCell ref="E316:R316"/>
    <mergeCell ref="B169:B170"/>
    <mergeCell ref="A169:A170"/>
    <mergeCell ref="F41:J41"/>
    <mergeCell ref="F37:J37"/>
    <mergeCell ref="F45:J45"/>
    <mergeCell ref="S30:S32"/>
    <mergeCell ref="A26:A28"/>
    <mergeCell ref="B26:B28"/>
    <mergeCell ref="C26:C28"/>
    <mergeCell ref="D26:D28"/>
    <mergeCell ref="E26:E27"/>
    <mergeCell ref="F26:F27"/>
    <mergeCell ref="G26:J26"/>
    <mergeCell ref="K26:K27"/>
    <mergeCell ref="P26:P27"/>
    <mergeCell ref="R26:R27"/>
    <mergeCell ref="S26:S28"/>
    <mergeCell ref="A38:A40"/>
    <mergeCell ref="B38:B40"/>
    <mergeCell ref="C38:C40"/>
    <mergeCell ref="D38:D40"/>
    <mergeCell ref="E38:E39"/>
    <mergeCell ref="F38:F39"/>
    <mergeCell ref="G38:J38"/>
    <mergeCell ref="K38:K39"/>
    <mergeCell ref="P38:P39"/>
    <mergeCell ref="Q38:Q39"/>
    <mergeCell ref="R38:R39"/>
    <mergeCell ref="S38:S40"/>
    <mergeCell ref="A34:A36"/>
    <mergeCell ref="B34:B36"/>
    <mergeCell ref="C34:C36"/>
    <mergeCell ref="D34:D36"/>
    <mergeCell ref="E34:E35"/>
    <mergeCell ref="Q42:Q43"/>
    <mergeCell ref="R42:R43"/>
    <mergeCell ref="S42:S44"/>
    <mergeCell ref="A47:A49"/>
    <mergeCell ref="B47:B49"/>
    <mergeCell ref="C47:C49"/>
    <mergeCell ref="D47:D49"/>
    <mergeCell ref="E47:E48"/>
    <mergeCell ref="F47:F48"/>
    <mergeCell ref="G47:J47"/>
    <mergeCell ref="K47:K48"/>
    <mergeCell ref="P47:P48"/>
    <mergeCell ref="Q47:Q48"/>
    <mergeCell ref="R47:R48"/>
    <mergeCell ref="S47:S49"/>
    <mergeCell ref="A42:A44"/>
    <mergeCell ref="B42:B44"/>
    <mergeCell ref="C42:C44"/>
    <mergeCell ref="D42:D44"/>
    <mergeCell ref="E42:E43"/>
    <mergeCell ref="F42:F43"/>
    <mergeCell ref="G42:J42"/>
    <mergeCell ref="K42:K43"/>
    <mergeCell ref="P42:P43"/>
    <mergeCell ref="L42:O42"/>
    <mergeCell ref="K46:O46"/>
    <mergeCell ref="K45:O45"/>
    <mergeCell ref="L47:O47"/>
    <mergeCell ref="F46:J46"/>
    <mergeCell ref="Q51:Q52"/>
    <mergeCell ref="R51:R52"/>
    <mergeCell ref="S51:S53"/>
    <mergeCell ref="A55:A57"/>
    <mergeCell ref="B55:B57"/>
    <mergeCell ref="C55:C57"/>
    <mergeCell ref="D55:D57"/>
    <mergeCell ref="E55:E56"/>
    <mergeCell ref="F55:F56"/>
    <mergeCell ref="G55:J55"/>
    <mergeCell ref="K55:K56"/>
    <mergeCell ref="P55:P56"/>
    <mergeCell ref="Q55:Q56"/>
    <mergeCell ref="R55:R56"/>
    <mergeCell ref="S55:S57"/>
    <mergeCell ref="A51:A53"/>
    <mergeCell ref="B51:B53"/>
    <mergeCell ref="C51:C53"/>
    <mergeCell ref="D51:D53"/>
    <mergeCell ref="E51:E52"/>
    <mergeCell ref="F51:F52"/>
    <mergeCell ref="G51:J51"/>
    <mergeCell ref="K51:K52"/>
    <mergeCell ref="P51:P52"/>
    <mergeCell ref="L55:O55"/>
    <mergeCell ref="Q59:Q60"/>
    <mergeCell ref="R59:R60"/>
    <mergeCell ref="S59:S61"/>
    <mergeCell ref="A67:A69"/>
    <mergeCell ref="B67:B69"/>
    <mergeCell ref="C67:C69"/>
    <mergeCell ref="D67:D69"/>
    <mergeCell ref="E67:E68"/>
    <mergeCell ref="F67:F68"/>
    <mergeCell ref="G67:J67"/>
    <mergeCell ref="K67:K68"/>
    <mergeCell ref="P67:P68"/>
    <mergeCell ref="Q67:Q68"/>
    <mergeCell ref="R67:R68"/>
    <mergeCell ref="S67:S69"/>
    <mergeCell ref="A59:A61"/>
    <mergeCell ref="B59:B61"/>
    <mergeCell ref="C59:C61"/>
    <mergeCell ref="D59:D61"/>
    <mergeCell ref="E59:E60"/>
    <mergeCell ref="F59:F60"/>
    <mergeCell ref="G59:J59"/>
    <mergeCell ref="K59:K60"/>
    <mergeCell ref="P59:P60"/>
    <mergeCell ref="F64:J64"/>
    <mergeCell ref="F66:J66"/>
    <mergeCell ref="S62:S65"/>
    <mergeCell ref="E65:R65"/>
    <mergeCell ref="C62:C65"/>
    <mergeCell ref="B62:B65"/>
    <mergeCell ref="K66:O66"/>
    <mergeCell ref="L67:O67"/>
    <mergeCell ref="S71:S73"/>
    <mergeCell ref="A75:A77"/>
    <mergeCell ref="B75:B77"/>
    <mergeCell ref="C75:C77"/>
    <mergeCell ref="D75:D77"/>
    <mergeCell ref="E75:E76"/>
    <mergeCell ref="F75:F76"/>
    <mergeCell ref="G75:J75"/>
    <mergeCell ref="K75:K76"/>
    <mergeCell ref="P75:P76"/>
    <mergeCell ref="Q75:Q76"/>
    <mergeCell ref="R75:R76"/>
    <mergeCell ref="S75:S77"/>
    <mergeCell ref="A71:A73"/>
    <mergeCell ref="B71:B73"/>
    <mergeCell ref="C71:C73"/>
    <mergeCell ref="D71:D73"/>
    <mergeCell ref="E71:E72"/>
    <mergeCell ref="F71:F72"/>
    <mergeCell ref="G71:J71"/>
    <mergeCell ref="F74:J74"/>
    <mergeCell ref="P71:P72"/>
    <mergeCell ref="L71:O71"/>
    <mergeCell ref="K74:O74"/>
    <mergeCell ref="D85:D87"/>
    <mergeCell ref="E85:E86"/>
    <mergeCell ref="F85:F86"/>
    <mergeCell ref="G85:J85"/>
    <mergeCell ref="K85:K86"/>
    <mergeCell ref="P85:P86"/>
    <mergeCell ref="Q85:Q86"/>
    <mergeCell ref="R85:R86"/>
    <mergeCell ref="S85:S87"/>
    <mergeCell ref="F83:J83"/>
    <mergeCell ref="Q121:Q122"/>
    <mergeCell ref="R121:R122"/>
    <mergeCell ref="S121:S123"/>
    <mergeCell ref="F88:J88"/>
    <mergeCell ref="E106:E107"/>
    <mergeCell ref="F106:F107"/>
    <mergeCell ref="G106:J106"/>
    <mergeCell ref="K106:K107"/>
    <mergeCell ref="P106:P107"/>
    <mergeCell ref="F114:J114"/>
    <mergeCell ref="F113:J113"/>
    <mergeCell ref="F109:J109"/>
    <mergeCell ref="F110:J110"/>
    <mergeCell ref="F111:J111"/>
    <mergeCell ref="S90:S92"/>
    <mergeCell ref="D121:D123"/>
    <mergeCell ref="E121:E122"/>
    <mergeCell ref="F121:F122"/>
    <mergeCell ref="G121:J121"/>
    <mergeCell ref="K121:K122"/>
    <mergeCell ref="P121:P122"/>
    <mergeCell ref="K83:O83"/>
    <mergeCell ref="K133:K134"/>
    <mergeCell ref="P133:P134"/>
    <mergeCell ref="Q133:Q134"/>
    <mergeCell ref="R133:R134"/>
    <mergeCell ref="S133:S135"/>
    <mergeCell ref="A129:A131"/>
    <mergeCell ref="C129:C131"/>
    <mergeCell ref="D129:D131"/>
    <mergeCell ref="E129:E130"/>
    <mergeCell ref="F129:F130"/>
    <mergeCell ref="G129:J129"/>
    <mergeCell ref="K129:K130"/>
    <mergeCell ref="P129:P130"/>
    <mergeCell ref="B129:B131"/>
    <mergeCell ref="F132:J132"/>
    <mergeCell ref="K132:O132"/>
    <mergeCell ref="S137:S139"/>
    <mergeCell ref="A141:A143"/>
    <mergeCell ref="B141:B143"/>
    <mergeCell ref="C141:C143"/>
    <mergeCell ref="D141:D143"/>
    <mergeCell ref="E141:E142"/>
    <mergeCell ref="F141:F142"/>
    <mergeCell ref="G141:J141"/>
    <mergeCell ref="K141:K142"/>
    <mergeCell ref="P141:P142"/>
    <mergeCell ref="Q141:Q142"/>
    <mergeCell ref="R141:R142"/>
    <mergeCell ref="S141:S143"/>
    <mergeCell ref="A137:A139"/>
    <mergeCell ref="B137:B139"/>
    <mergeCell ref="C137:C139"/>
    <mergeCell ref="D137:D139"/>
    <mergeCell ref="E137:E138"/>
    <mergeCell ref="F137:F138"/>
    <mergeCell ref="G137:J137"/>
    <mergeCell ref="K137:K138"/>
    <mergeCell ref="P137:P138"/>
    <mergeCell ref="K140:O140"/>
    <mergeCell ref="L141:O141"/>
    <mergeCell ref="F140:J140"/>
    <mergeCell ref="A149:A151"/>
    <mergeCell ref="B149:B151"/>
    <mergeCell ref="C149:C151"/>
    <mergeCell ref="D149:D151"/>
    <mergeCell ref="E149:E150"/>
    <mergeCell ref="F149:F150"/>
    <mergeCell ref="G149:J149"/>
    <mergeCell ref="K149:K150"/>
    <mergeCell ref="P149:P150"/>
    <mergeCell ref="Q149:Q150"/>
    <mergeCell ref="R149:R150"/>
    <mergeCell ref="S149:S151"/>
    <mergeCell ref="A145:A147"/>
    <mergeCell ref="B145:B147"/>
    <mergeCell ref="C145:C147"/>
    <mergeCell ref="D145:D147"/>
    <mergeCell ref="E145:E146"/>
    <mergeCell ref="F145:F146"/>
    <mergeCell ref="G145:J145"/>
    <mergeCell ref="K145:K146"/>
    <mergeCell ref="P145:P146"/>
    <mergeCell ref="L145:O145"/>
    <mergeCell ref="K148:O148"/>
    <mergeCell ref="L149:O149"/>
    <mergeCell ref="F148:J148"/>
    <mergeCell ref="S160:S162"/>
    <mergeCell ref="A160:A162"/>
    <mergeCell ref="B160:B162"/>
    <mergeCell ref="C160:C162"/>
    <mergeCell ref="D160:D162"/>
    <mergeCell ref="E160:E161"/>
    <mergeCell ref="F160:F161"/>
    <mergeCell ref="G160:J160"/>
    <mergeCell ref="K160:K161"/>
    <mergeCell ref="P160:P161"/>
    <mergeCell ref="F163:J163"/>
    <mergeCell ref="K167:O167"/>
    <mergeCell ref="K163:O163"/>
    <mergeCell ref="B164:B166"/>
    <mergeCell ref="C164:C166"/>
    <mergeCell ref="D164:D166"/>
    <mergeCell ref="E164:E165"/>
    <mergeCell ref="F164:F165"/>
    <mergeCell ref="G164:J164"/>
    <mergeCell ref="K164:K165"/>
    <mergeCell ref="L164:O164"/>
    <mergeCell ref="P164:P165"/>
    <mergeCell ref="Q164:Q165"/>
    <mergeCell ref="R164:R165"/>
    <mergeCell ref="S164:S165"/>
    <mergeCell ref="A164:A166"/>
    <mergeCell ref="C167:C168"/>
    <mergeCell ref="A167:A168"/>
    <mergeCell ref="Q160:Q161"/>
    <mergeCell ref="R160:R161"/>
    <mergeCell ref="F167:J167"/>
    <mergeCell ref="L160:O160"/>
    <mergeCell ref="A174:A176"/>
    <mergeCell ref="S174:S176"/>
    <mergeCell ref="F174:J174"/>
    <mergeCell ref="F179:J179"/>
    <mergeCell ref="A171:A173"/>
    <mergeCell ref="B171:B173"/>
    <mergeCell ref="C171:C173"/>
    <mergeCell ref="D171:D173"/>
    <mergeCell ref="E171:E172"/>
    <mergeCell ref="F171:F172"/>
    <mergeCell ref="G171:J171"/>
    <mergeCell ref="K171:K172"/>
    <mergeCell ref="P171:P172"/>
    <mergeCell ref="Q171:Q172"/>
    <mergeCell ref="R171:R172"/>
    <mergeCell ref="S171:S173"/>
    <mergeCell ref="F176:J176"/>
    <mergeCell ref="F177:J177"/>
    <mergeCell ref="B177:B179"/>
    <mergeCell ref="A177:A179"/>
    <mergeCell ref="K174:O174"/>
    <mergeCell ref="K179:O179"/>
    <mergeCell ref="R278:R279"/>
    <mergeCell ref="A248:A250"/>
    <mergeCell ref="B248:B250"/>
    <mergeCell ref="A274:A276"/>
    <mergeCell ref="Q184:Q185"/>
    <mergeCell ref="E184:E185"/>
    <mergeCell ref="R197:R198"/>
    <mergeCell ref="S197:S199"/>
    <mergeCell ref="A204:A206"/>
    <mergeCell ref="B204:B206"/>
    <mergeCell ref="C204:C206"/>
    <mergeCell ref="D204:D206"/>
    <mergeCell ref="E204:E205"/>
    <mergeCell ref="F204:F205"/>
    <mergeCell ref="G204:J204"/>
    <mergeCell ref="K204:K205"/>
    <mergeCell ref="P204:P205"/>
    <mergeCell ref="Q204:Q205"/>
    <mergeCell ref="R204:R205"/>
    <mergeCell ref="S204:S206"/>
    <mergeCell ref="E201:R201"/>
    <mergeCell ref="B200:B201"/>
    <mergeCell ref="A200:A201"/>
    <mergeCell ref="C200:C201"/>
    <mergeCell ref="E200:R200"/>
    <mergeCell ref="S200:S201"/>
    <mergeCell ref="R184:R185"/>
    <mergeCell ref="C188:C190"/>
    <mergeCell ref="D188:D190"/>
    <mergeCell ref="A236:A238"/>
    <mergeCell ref="D240:D242"/>
    <mergeCell ref="B240:B242"/>
    <mergeCell ref="A232:A234"/>
    <mergeCell ref="A223:A225"/>
    <mergeCell ref="B223:B225"/>
    <mergeCell ref="C223:C225"/>
    <mergeCell ref="D223:D225"/>
    <mergeCell ref="E223:E224"/>
    <mergeCell ref="F223:F224"/>
    <mergeCell ref="L184:O184"/>
    <mergeCell ref="F183:J183"/>
    <mergeCell ref="F197:F198"/>
    <mergeCell ref="C218:C220"/>
    <mergeCell ref="D218:D220"/>
    <mergeCell ref="F221:J221"/>
    <mergeCell ref="B228:B229"/>
    <mergeCell ref="C228:C229"/>
    <mergeCell ref="A228:A229"/>
    <mergeCell ref="F218:F219"/>
    <mergeCell ref="G218:J218"/>
    <mergeCell ref="A202:A203"/>
    <mergeCell ref="A197:A199"/>
    <mergeCell ref="G197:J197"/>
    <mergeCell ref="K187:O187"/>
    <mergeCell ref="E203:R203"/>
    <mergeCell ref="E202:R202"/>
    <mergeCell ref="E188:E189"/>
    <mergeCell ref="A230:A231"/>
    <mergeCell ref="A226:A227"/>
    <mergeCell ref="C226:C227"/>
    <mergeCell ref="A218:A220"/>
    <mergeCell ref="E218:E219"/>
    <mergeCell ref="P244:P245"/>
    <mergeCell ref="F217:J217"/>
    <mergeCell ref="B218:B220"/>
    <mergeCell ref="K240:K241"/>
    <mergeCell ref="F282:F283"/>
    <mergeCell ref="G266:J266"/>
    <mergeCell ref="A270:A272"/>
    <mergeCell ref="F232:F233"/>
    <mergeCell ref="A278:A280"/>
    <mergeCell ref="B278:B280"/>
    <mergeCell ref="C278:C280"/>
    <mergeCell ref="D278:D280"/>
    <mergeCell ref="E278:E279"/>
    <mergeCell ref="F278:F279"/>
    <mergeCell ref="D248:D250"/>
    <mergeCell ref="E248:E249"/>
    <mergeCell ref="F248:F249"/>
    <mergeCell ref="G248:J248"/>
    <mergeCell ref="A282:A284"/>
    <mergeCell ref="B282:B284"/>
    <mergeCell ref="C282:C284"/>
    <mergeCell ref="D282:D284"/>
    <mergeCell ref="A240:A242"/>
    <mergeCell ref="D244:D246"/>
    <mergeCell ref="E244:E245"/>
    <mergeCell ref="F244:F245"/>
    <mergeCell ref="G244:J244"/>
    <mergeCell ref="C248:C250"/>
    <mergeCell ref="K217:O217"/>
    <mergeCell ref="B226:B227"/>
    <mergeCell ref="E236:E237"/>
    <mergeCell ref="D236:D238"/>
    <mergeCell ref="C236:C238"/>
    <mergeCell ref="B236:B238"/>
    <mergeCell ref="R240:R241"/>
    <mergeCell ref="S240:S242"/>
    <mergeCell ref="B274:B276"/>
    <mergeCell ref="C274:C276"/>
    <mergeCell ref="D274:D276"/>
    <mergeCell ref="E274:E275"/>
    <mergeCell ref="K255:O255"/>
    <mergeCell ref="K256:O256"/>
    <mergeCell ref="K244:K245"/>
    <mergeCell ref="K247:O247"/>
    <mergeCell ref="B262:B264"/>
    <mergeCell ref="B244:B246"/>
    <mergeCell ref="C244:C246"/>
    <mergeCell ref="C240:C242"/>
    <mergeCell ref="E240:E241"/>
    <mergeCell ref="G236:J236"/>
    <mergeCell ref="F273:J273"/>
    <mergeCell ref="Q232:Q233"/>
    <mergeCell ref="R232:R233"/>
    <mergeCell ref="Q236:Q237"/>
    <mergeCell ref="R236:R237"/>
    <mergeCell ref="K236:K237"/>
    <mergeCell ref="L248:O248"/>
    <mergeCell ref="L244:O244"/>
    <mergeCell ref="K197:K198"/>
    <mergeCell ref="P197:P198"/>
    <mergeCell ref="Q218:Q219"/>
    <mergeCell ref="R218:R219"/>
    <mergeCell ref="E214:E215"/>
    <mergeCell ref="E180:E181"/>
    <mergeCell ref="F180:F181"/>
    <mergeCell ref="G180:J180"/>
    <mergeCell ref="K180:K181"/>
    <mergeCell ref="P180:P181"/>
    <mergeCell ref="Q180:Q181"/>
    <mergeCell ref="P240:P241"/>
    <mergeCell ref="K232:K233"/>
    <mergeCell ref="E232:E233"/>
    <mergeCell ref="G232:J232"/>
    <mergeCell ref="K248:K249"/>
    <mergeCell ref="P248:P249"/>
    <mergeCell ref="K226:O226"/>
    <mergeCell ref="K228:O228"/>
    <mergeCell ref="K230:O230"/>
    <mergeCell ref="L232:O232"/>
    <mergeCell ref="F230:J230"/>
    <mergeCell ref="F212:J212"/>
    <mergeCell ref="E208:R208"/>
    <mergeCell ref="F236:F237"/>
    <mergeCell ref="S207:S210"/>
    <mergeCell ref="S255:S257"/>
    <mergeCell ref="K223:K224"/>
    <mergeCell ref="C262:C264"/>
    <mergeCell ref="D262:D264"/>
    <mergeCell ref="B252:B254"/>
    <mergeCell ref="C252:C254"/>
    <mergeCell ref="B266:B268"/>
    <mergeCell ref="C266:C268"/>
    <mergeCell ref="D266:D268"/>
    <mergeCell ref="A266:A268"/>
    <mergeCell ref="D252:D254"/>
    <mergeCell ref="E252:E253"/>
    <mergeCell ref="F252:F253"/>
    <mergeCell ref="G252:J252"/>
    <mergeCell ref="K252:K253"/>
    <mergeCell ref="E270:E271"/>
    <mergeCell ref="C270:C272"/>
    <mergeCell ref="D270:D272"/>
    <mergeCell ref="F262:F263"/>
    <mergeCell ref="G262:J262"/>
    <mergeCell ref="F259:J259"/>
    <mergeCell ref="F261:J261"/>
    <mergeCell ref="A262:A264"/>
    <mergeCell ref="K262:K263"/>
    <mergeCell ref="E266:E267"/>
    <mergeCell ref="F255:J255"/>
    <mergeCell ref="S232:S234"/>
    <mergeCell ref="B232:B234"/>
    <mergeCell ref="C232:C234"/>
    <mergeCell ref="D232:D234"/>
    <mergeCell ref="A244:A246"/>
    <mergeCell ref="S278:S280"/>
    <mergeCell ref="K274:K275"/>
    <mergeCell ref="P274:P275"/>
    <mergeCell ref="Q274:Q275"/>
    <mergeCell ref="R274:R275"/>
    <mergeCell ref="S274:S276"/>
    <mergeCell ref="S266:S268"/>
    <mergeCell ref="E262:E263"/>
    <mergeCell ref="F274:F275"/>
    <mergeCell ref="G274:J274"/>
    <mergeCell ref="P214:P215"/>
    <mergeCell ref="S270:S272"/>
    <mergeCell ref="R262:R263"/>
    <mergeCell ref="S262:S264"/>
    <mergeCell ref="R248:R249"/>
    <mergeCell ref="S248:S250"/>
    <mergeCell ref="S252:S254"/>
    <mergeCell ref="S244:S246"/>
    <mergeCell ref="R244:R245"/>
    <mergeCell ref="P236:P237"/>
    <mergeCell ref="P266:P267"/>
    <mergeCell ref="G278:J278"/>
    <mergeCell ref="K278:K279"/>
    <mergeCell ref="F247:J247"/>
    <mergeCell ref="F251:J251"/>
    <mergeCell ref="R266:R267"/>
    <mergeCell ref="E243:R243"/>
    <mergeCell ref="L278:O278"/>
    <mergeCell ref="P278:P279"/>
    <mergeCell ref="K273:O273"/>
    <mergeCell ref="L274:O274"/>
    <mergeCell ref="L223:O223"/>
    <mergeCell ref="K285:O285"/>
    <mergeCell ref="L325:O325"/>
    <mergeCell ref="K310:O310"/>
    <mergeCell ref="K314:O314"/>
    <mergeCell ref="P282:P283"/>
    <mergeCell ref="Q282:Q283"/>
    <mergeCell ref="F136:J136"/>
    <mergeCell ref="F169:J169"/>
    <mergeCell ref="K261:O261"/>
    <mergeCell ref="L262:O262"/>
    <mergeCell ref="F256:J256"/>
    <mergeCell ref="P262:P263"/>
    <mergeCell ref="F270:F271"/>
    <mergeCell ref="G270:J270"/>
    <mergeCell ref="K270:K271"/>
    <mergeCell ref="P270:P271"/>
    <mergeCell ref="F153:J153"/>
    <mergeCell ref="F154:J154"/>
    <mergeCell ref="F207:J207"/>
    <mergeCell ref="F209:J209"/>
    <mergeCell ref="F226:J226"/>
    <mergeCell ref="F155:J155"/>
    <mergeCell ref="F159:J159"/>
    <mergeCell ref="K259:O259"/>
    <mergeCell ref="K169:O169"/>
    <mergeCell ref="L171:O171"/>
    <mergeCell ref="K176:O176"/>
    <mergeCell ref="Q262:Q263"/>
    <mergeCell ref="Q248:Q249"/>
    <mergeCell ref="F266:F267"/>
    <mergeCell ref="F240:F241"/>
    <mergeCell ref="K183:O183"/>
    <mergeCell ref="F281:J281"/>
    <mergeCell ref="F214:F215"/>
    <mergeCell ref="G214:J214"/>
    <mergeCell ref="K214:K215"/>
    <mergeCell ref="Q214:Q215"/>
    <mergeCell ref="R282:R283"/>
    <mergeCell ref="Q244:Q245"/>
    <mergeCell ref="L197:O197"/>
    <mergeCell ref="L204:O204"/>
    <mergeCell ref="K207:O207"/>
    <mergeCell ref="P232:P233"/>
    <mergeCell ref="K218:K219"/>
    <mergeCell ref="P218:P219"/>
    <mergeCell ref="G240:J240"/>
    <mergeCell ref="F269:J269"/>
    <mergeCell ref="K269:O269"/>
    <mergeCell ref="L270:O270"/>
    <mergeCell ref="P252:P253"/>
    <mergeCell ref="Q252:Q253"/>
    <mergeCell ref="R252:R253"/>
    <mergeCell ref="L266:O266"/>
    <mergeCell ref="Q266:Q267"/>
    <mergeCell ref="G223:J223"/>
    <mergeCell ref="P223:P224"/>
    <mergeCell ref="G282:J282"/>
    <mergeCell ref="K209:O209"/>
    <mergeCell ref="K213:O213"/>
    <mergeCell ref="K251:O251"/>
    <mergeCell ref="L252:O252"/>
    <mergeCell ref="K212:O212"/>
    <mergeCell ref="K222:O222"/>
    <mergeCell ref="K221:O221"/>
    <mergeCell ref="R350:S350"/>
    <mergeCell ref="F328:J328"/>
    <mergeCell ref="F335:J335"/>
    <mergeCell ref="F336:J336"/>
    <mergeCell ref="F337:J337"/>
    <mergeCell ref="F338:J338"/>
    <mergeCell ref="F310:J310"/>
    <mergeCell ref="F311:J311"/>
    <mergeCell ref="F314:J314"/>
    <mergeCell ref="F320:J320"/>
    <mergeCell ref="F324:J324"/>
    <mergeCell ref="Q325:Q326"/>
    <mergeCell ref="R325:R326"/>
    <mergeCell ref="S325:S327"/>
    <mergeCell ref="Q321:Q322"/>
    <mergeCell ref="R321:R322"/>
    <mergeCell ref="S321:S323"/>
    <mergeCell ref="Q317:Q318"/>
    <mergeCell ref="R317:R318"/>
    <mergeCell ref="S317:S319"/>
    <mergeCell ref="H342:K342"/>
    <mergeCell ref="K320:O320"/>
    <mergeCell ref="K324:O324"/>
    <mergeCell ref="F321:F322"/>
    <mergeCell ref="G321:J321"/>
    <mergeCell ref="K321:K322"/>
    <mergeCell ref="P321:P322"/>
    <mergeCell ref="F334:J334"/>
    <mergeCell ref="F331:J331"/>
    <mergeCell ref="F332:J332"/>
    <mergeCell ref="P325:P326"/>
    <mergeCell ref="S328:S329"/>
    <mergeCell ref="K41:O41"/>
    <mergeCell ref="K50:O50"/>
    <mergeCell ref="L51:O51"/>
    <mergeCell ref="K54:O54"/>
    <mergeCell ref="K16:O16"/>
    <mergeCell ref="A30:A32"/>
    <mergeCell ref="F285:J285"/>
    <mergeCell ref="K286:K287"/>
    <mergeCell ref="S286:S288"/>
    <mergeCell ref="F235:J235"/>
    <mergeCell ref="Q240:Q241"/>
    <mergeCell ref="L236:O236"/>
    <mergeCell ref="L240:O240"/>
    <mergeCell ref="F101:J101"/>
    <mergeCell ref="F158:J158"/>
    <mergeCell ref="F112:J112"/>
    <mergeCell ref="S236:S238"/>
    <mergeCell ref="F188:F189"/>
    <mergeCell ref="G188:J188"/>
    <mergeCell ref="K188:K189"/>
    <mergeCell ref="P188:P189"/>
    <mergeCell ref="R180:R181"/>
    <mergeCell ref="S180:S182"/>
    <mergeCell ref="Q145:Q146"/>
    <mergeCell ref="R145:R146"/>
    <mergeCell ref="S145:S147"/>
    <mergeCell ref="Q137:Q138"/>
    <mergeCell ref="R137:R138"/>
    <mergeCell ref="S214:S216"/>
    <mergeCell ref="E229:R229"/>
    <mergeCell ref="F213:J213"/>
    <mergeCell ref="K281:O281"/>
    <mergeCell ref="K9:O9"/>
    <mergeCell ref="K11:O11"/>
    <mergeCell ref="K12:O12"/>
    <mergeCell ref="L13:O13"/>
    <mergeCell ref="L17:O17"/>
    <mergeCell ref="K20:O20"/>
    <mergeCell ref="L21:O21"/>
    <mergeCell ref="K24:O24"/>
    <mergeCell ref="K25:O25"/>
    <mergeCell ref="L26:O26"/>
    <mergeCell ref="K29:O29"/>
    <mergeCell ref="L30:O30"/>
    <mergeCell ref="K33:O33"/>
    <mergeCell ref="L34:O34"/>
    <mergeCell ref="K37:O37"/>
    <mergeCell ref="K13:K14"/>
    <mergeCell ref="A10:S10"/>
    <mergeCell ref="E13:E14"/>
    <mergeCell ref="F16:J16"/>
    <mergeCell ref="F20:J20"/>
    <mergeCell ref="F24:J24"/>
    <mergeCell ref="F25:J25"/>
    <mergeCell ref="F29:J29"/>
    <mergeCell ref="F13:F14"/>
    <mergeCell ref="G13:J13"/>
    <mergeCell ref="S34:S36"/>
    <mergeCell ref="F34:F35"/>
    <mergeCell ref="Q34:Q35"/>
    <mergeCell ref="R34:R35"/>
    <mergeCell ref="F17:F18"/>
    <mergeCell ref="G17:J17"/>
    <mergeCell ref="K17:K18"/>
    <mergeCell ref="L121:O121"/>
    <mergeCell ref="G192:J192"/>
    <mergeCell ref="E105:R105"/>
    <mergeCell ref="F191:J191"/>
    <mergeCell ref="K154:O154"/>
    <mergeCell ref="L106:O106"/>
    <mergeCell ref="K113:O113"/>
    <mergeCell ref="K112:O112"/>
    <mergeCell ref="K111:O111"/>
    <mergeCell ref="K110:O110"/>
    <mergeCell ref="K109:O109"/>
    <mergeCell ref="L117:O117"/>
    <mergeCell ref="L188:O188"/>
    <mergeCell ref="K196:O196"/>
    <mergeCell ref="K195:O195"/>
    <mergeCell ref="K191:O191"/>
    <mergeCell ref="L192:O192"/>
    <mergeCell ref="L129:O129"/>
    <mergeCell ref="L180:O180"/>
    <mergeCell ref="E170:R170"/>
    <mergeCell ref="K152:O152"/>
    <mergeCell ref="K159:O159"/>
    <mergeCell ref="K158:O158"/>
    <mergeCell ref="A157:S157"/>
    <mergeCell ref="A180:A182"/>
    <mergeCell ref="B180:B182"/>
    <mergeCell ref="C180:C182"/>
    <mergeCell ref="D180:D182"/>
    <mergeCell ref="C177:C179"/>
    <mergeCell ref="E178:R178"/>
    <mergeCell ref="E175:R175"/>
    <mergeCell ref="B174:B176"/>
    <mergeCell ref="S152:S156"/>
    <mergeCell ref="S167:S168"/>
    <mergeCell ref="K282:K283"/>
    <mergeCell ref="L282:O282"/>
    <mergeCell ref="E282:E283"/>
    <mergeCell ref="R214:R215"/>
    <mergeCell ref="S282:S284"/>
    <mergeCell ref="F144:J144"/>
    <mergeCell ref="Q129:Q130"/>
    <mergeCell ref="F50:J50"/>
    <mergeCell ref="F54:J54"/>
    <mergeCell ref="F58:J58"/>
    <mergeCell ref="F62:J62"/>
    <mergeCell ref="F63:J63"/>
    <mergeCell ref="K293:O293"/>
    <mergeCell ref="L294:O294"/>
    <mergeCell ref="L102:O102"/>
    <mergeCell ref="K128:O128"/>
    <mergeCell ref="L133:O133"/>
    <mergeCell ref="K136:O136"/>
    <mergeCell ref="L137:O137"/>
    <mergeCell ref="E156:R156"/>
    <mergeCell ref="F120:J120"/>
    <mergeCell ref="F128:J128"/>
    <mergeCell ref="K177:O177"/>
    <mergeCell ref="F192:F193"/>
    <mergeCell ref="K120:O120"/>
    <mergeCell ref="K153:O153"/>
    <mergeCell ref="Q278:Q279"/>
    <mergeCell ref="K266:K267"/>
    <mergeCell ref="K235:O235"/>
    <mergeCell ref="L214:O214"/>
    <mergeCell ref="F333:J333"/>
    <mergeCell ref="F152:J152"/>
    <mergeCell ref="K144:O144"/>
    <mergeCell ref="Q270:Q271"/>
    <mergeCell ref="R270:R271"/>
    <mergeCell ref="E239:R239"/>
    <mergeCell ref="S335:S339"/>
    <mergeCell ref="R344:S344"/>
    <mergeCell ref="K155:O155"/>
    <mergeCell ref="L94:O94"/>
    <mergeCell ref="L98:O98"/>
    <mergeCell ref="K101:O101"/>
    <mergeCell ref="A343:D344"/>
    <mergeCell ref="H341:Q341"/>
    <mergeCell ref="K328:O328"/>
    <mergeCell ref="K331:O331"/>
    <mergeCell ref="K332:O332"/>
    <mergeCell ref="K333:O333"/>
    <mergeCell ref="K338:O338"/>
    <mergeCell ref="K337:O337"/>
    <mergeCell ref="K336:O336"/>
    <mergeCell ref="K335:O335"/>
    <mergeCell ref="K334:O334"/>
    <mergeCell ref="K306:O306"/>
    <mergeCell ref="K302:O302"/>
    <mergeCell ref="L286:O286"/>
    <mergeCell ref="A211:S211"/>
    <mergeCell ref="A192:A194"/>
    <mergeCell ref="B192:B194"/>
    <mergeCell ref="L218:O218"/>
    <mergeCell ref="E231:R231"/>
    <mergeCell ref="S230:S231"/>
  </mergeCells>
  <phoneticPr fontId="4" type="noConversion"/>
  <printOptions horizontalCentered="1"/>
  <pageMargins left="0.35433070866141736" right="0.27559055118110237" top="0.51181102362204722" bottom="0.35433070866141736" header="0.31496062992125984" footer="0.31496062992125984"/>
  <pageSetup paperSize="9" scale="58" fitToHeight="21" orientation="landscape" r:id="rId1"/>
  <headerFooter differentFirst="1">
    <oddHeader>&amp;C&amp;K000000&amp;P&amp;K00+000Страница]</oddHeader>
  </headerFooter>
  <rowBreaks count="8" manualBreakCount="8">
    <brk id="74" max="18" man="1"/>
    <brk id="108" max="18" man="1"/>
    <brk id="124" max="18" man="1"/>
    <brk id="159" max="18" man="1"/>
    <brk id="199" max="18" man="1"/>
    <brk id="213" max="18" man="1"/>
    <brk id="306" max="18" man="1"/>
    <brk id="3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Крыкова Ольга Александровна</cp:lastModifiedBy>
  <cp:lastPrinted>2024-03-27T06:19:53Z</cp:lastPrinted>
  <dcterms:created xsi:type="dcterms:W3CDTF">2019-07-15T07:53:24Z</dcterms:created>
  <dcterms:modified xsi:type="dcterms:W3CDTF">2024-03-27T06:42:33Z</dcterms:modified>
</cp:coreProperties>
</file>